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Website\2403\"/>
    </mc:Choice>
  </mc:AlternateContent>
  <bookViews>
    <workbookView xWindow="0" yWindow="0" windowWidth="21576" windowHeight="9120"/>
  </bookViews>
  <sheets>
    <sheet name="Fall 2018" sheetId="1" r:id="rId1"/>
  </sheets>
  <externalReferences>
    <externalReference r:id="rId2"/>
  </externalReferences>
  <definedNames>
    <definedName name="Quarter">'[1]Drop Down'!$A$3:$A$5</definedName>
    <definedName name="Year">'[1]Drop Down'!$A$9:$A$15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K20" i="1"/>
  <c r="K16" i="1"/>
  <c r="E46" i="1" l="1"/>
  <c r="D46" i="1"/>
  <c r="K38" i="1"/>
  <c r="K33" i="1"/>
  <c r="K30" i="1"/>
  <c r="D18" i="1"/>
  <c r="C39" i="1" s="1"/>
  <c r="E11" i="1"/>
  <c r="B25" i="1" l="1"/>
  <c r="D25" i="1" s="1"/>
  <c r="B32" i="1" s="1"/>
  <c r="D32" i="1" s="1"/>
  <c r="B39" i="1" s="1"/>
  <c r="D39" i="1" s="1"/>
  <c r="D45" i="1" s="1"/>
  <c r="D48" i="1" s="1"/>
  <c r="E53" i="1" l="1"/>
  <c r="E52" i="1"/>
  <c r="E51" i="1"/>
  <c r="E55" i="1" l="1"/>
  <c r="E57" i="1" s="1"/>
  <c r="E58" i="1" s="1"/>
</calcChain>
</file>

<file path=xl/sharedStrings.xml><?xml version="1.0" encoding="utf-8"?>
<sst xmlns="http://schemas.openxmlformats.org/spreadsheetml/2006/main" count="101" uniqueCount="89">
  <si>
    <t>AY Compensation for the 16th Unit</t>
  </si>
  <si>
    <t xml:space="preserve">Quarter  </t>
  </si>
  <si>
    <t>Year</t>
  </si>
  <si>
    <t xml:space="preserve">Fall </t>
  </si>
  <si>
    <t>Name</t>
  </si>
  <si>
    <t>Department</t>
  </si>
  <si>
    <t>Step 1</t>
  </si>
  <si>
    <t>Figure rate per WTU</t>
  </si>
  <si>
    <t>(base pay x 12) / 45</t>
  </si>
  <si>
    <t>Base Pay</t>
  </si>
  <si>
    <t>x 12</t>
  </si>
  <si>
    <t>/45</t>
  </si>
  <si>
    <t>Rate Per WTU</t>
  </si>
  <si>
    <t>Step 2</t>
  </si>
  <si>
    <t>Figure time base</t>
  </si>
  <si>
    <t xml:space="preserve">Pay Period </t>
  </si>
  <si>
    <t>Beginning Date</t>
  </si>
  <si>
    <t>Ending Date</t>
  </si>
  <si>
    <t># Academic Work Days</t>
  </si>
  <si>
    <t># Quarter Work Days</t>
  </si>
  <si>
    <t>faculty fraction=%</t>
  </si>
  <si>
    <t>SEP</t>
  </si>
  <si>
    <t>OCT</t>
  </si>
  <si>
    <t>1</t>
  </si>
  <si>
    <t>NOV</t>
  </si>
  <si>
    <t>Fac Fraction Numerator</t>
  </si>
  <si>
    <t>Fac Fraction Denominator</t>
  </si>
  <si>
    <t>FTE</t>
  </si>
  <si>
    <t>DEC</t>
  </si>
  <si>
    <t>JAN</t>
  </si>
  <si>
    <t>Step 3</t>
  </si>
  <si>
    <t>FEB</t>
  </si>
  <si>
    <t>Determine Daily Rate</t>
  </si>
  <si>
    <t>MAR</t>
  </si>
  <si>
    <t>Rate per WTU/Work days in Quarter</t>
  </si>
  <si>
    <t>APR</t>
  </si>
  <si>
    <t>MAY</t>
  </si>
  <si>
    <t>JUN</t>
  </si>
  <si>
    <t>Rate per WTU</t>
  </si>
  <si>
    <t>Daily Rate</t>
  </si>
  <si>
    <t>Step 4</t>
  </si>
  <si>
    <t>State Faculty &amp; Staff Calendar 2017</t>
  </si>
  <si>
    <t>Calculate Monthly Actual Rate**</t>
  </si>
  <si>
    <t>Includes Dates of</t>
  </si>
  <si>
    <t>Days Inc. Holidays</t>
  </si>
  <si>
    <t>Total for all pay period (Step 4)</t>
  </si>
  <si>
    <t>Days in Quarter</t>
  </si>
  <si>
    <t>Daily rate x Work days in month (21 or 22)</t>
  </si>
  <si>
    <t>1/1-1/31</t>
  </si>
  <si>
    <t>2/1-3/1</t>
  </si>
  <si>
    <t>3/2-3/31</t>
  </si>
  <si>
    <t>x Work Days in Month</t>
  </si>
  <si>
    <t>Monthly Actual Rate</t>
  </si>
  <si>
    <t>4/1-5/1</t>
  </si>
  <si>
    <t>5/2-5/31</t>
  </si>
  <si>
    <t>Step 5</t>
  </si>
  <si>
    <t>6/1/-6/30</t>
  </si>
  <si>
    <t>Arrive at Full Time Equivalent Monthly Base Rate</t>
  </si>
  <si>
    <t>JUL</t>
  </si>
  <si>
    <t>7/1-8/1</t>
  </si>
  <si>
    <t>Monthly Rate/Time base</t>
  </si>
  <si>
    <t>AUG</t>
  </si>
  <si>
    <t>8/2-8/31</t>
  </si>
  <si>
    <t>9/1-9/30</t>
  </si>
  <si>
    <t>10/1-10/31</t>
  </si>
  <si>
    <t>Monthly Rate</t>
  </si>
  <si>
    <t>/ Time Base</t>
  </si>
  <si>
    <t>FTE Monthly Base Rate</t>
  </si>
  <si>
    <t>11/1-11/30</t>
  </si>
  <si>
    <t>12/1-12/31</t>
  </si>
  <si>
    <t>Step 6</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</si>
  <si>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</si>
  <si>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PeopleSoft Entry/Validation</t>
  </si>
  <si>
    <t>New Monthly Base Salary</t>
  </si>
  <si>
    <t>Faculty Fraction</t>
  </si>
  <si>
    <t>Actual Monthly Salary</t>
  </si>
  <si>
    <t>Payments issued by month</t>
  </si>
  <si>
    <t>Calendar
 Days</t>
  </si>
  <si>
    <t>Calendar
# Days paid</t>
  </si>
  <si>
    <t>Payment
 Due</t>
  </si>
  <si>
    <t>9/12-9/30</t>
  </si>
  <si>
    <t>Total Pay from Monthly Warrants:</t>
  </si>
  <si>
    <t>Total Pay With Settlement (per Tech Letter/SA 2015-22):</t>
  </si>
  <si>
    <t>/ Calendar Days in Qtr</t>
  </si>
  <si>
    <t>Please Only Fill in Light Blue Boxes</t>
  </si>
  <si>
    <t>10/1-10/30</t>
  </si>
  <si>
    <t>10/31-11/29</t>
  </si>
  <si>
    <t>Dec 2018, Residual pay (send PPT to CSU Audits for payment):</t>
  </si>
  <si>
    <t>CSUSB Academic Calendar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</si>
</sst>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_(&quot;$&quot;* #,##0_);_(&quot;$&quot;* \(#,##0\);_(&quot;$&quot;* &quot;-&quot;??_);_(@_)"/>
    <numFmt numFmtId="165" formatCode="[$-409]d\-mmm\-yy;@"/>
    <numFmt numFmtId="166" formatCode="0.000"/>
    <numFmt numFmtId="167" formatCode="#\ ???/???"/>
    <numFmt numFmtId="168" formatCode="0.000%"/>
  </numFmts>
  <fonts count="28"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14"/>
      <color theme="0"/>
      <name val="Calibri"/>
      <family val="2"/>
      <scheme val="minor"/>
    </font>
    <font>
      <b/>
      <sz val="20"/>
      <color theme="1"/>
      <name val="Calibri"/>
      <family val="2"/>
      <scheme val="minor"/>
    </font>
    <font>
      <b/>
      <sz val="14"/>
      <color theme="8" tint="-0.249977111117893"/>
      <name val="Calibri"/>
      <family val="2"/>
      <scheme val="minor"/>
    </font>
    <font>
      <b/>
      <sz val="8"/>
      <color rgb="FF5E2D6B"/>
      <name val="Calibri"/>
      <family val="2"/>
      <scheme val="minor"/>
    </font>
    <font>
      <sz val="20"/>
      <color theme="1"/>
      <name val="Calibri"/>
      <family val="2"/>
      <scheme val="minor"/>
    </font>
    <font>
      <sz val="14"/>
      <color rgb="FF5E2D6B"/>
      <name val="Calibri"/>
      <family val="2"/>
      <scheme val="minor"/>
    </font>
    <font>
      <sz val="11"/>
      <name val="Calibri"/>
      <family val="2"/>
      <scheme val="minor"/>
    </font>
    <font>
      <b/>
      <sz val="15"/>
      <color theme="2" tint="-0.89999084444715716"/>
      <name val="Calibri"/>
      <family val="2"/>
      <scheme val="minor"/>
    </font>
    <font>
      <sz val="11"/>
      <color theme="2" tint="-0.89999084444715716"/>
      <name val="Calibri"/>
      <family val="2"/>
      <scheme val="minor"/>
    </font>
    <font>
      <b/>
      <sz val="12"/>
      <color theme="3"/>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b/>
      <sz val="11"/>
      <color rgb="FF5E2D6B"/>
      <name val="Calibri"/>
      <family val="2"/>
      <scheme val="minor"/>
    </font>
    <font>
      <b/>
      <sz val="11"/>
      <color theme="0" tint="-4.9989318521683403E-2"/>
      <name val="Calibri"/>
      <family val="2"/>
      <scheme val="minor"/>
    </font>
    <font>
      <b/>
      <sz val="11"/>
      <name val="Calibri"/>
      <family val="2"/>
      <scheme val="minor"/>
    </font>
    <font>
      <b/>
      <sz val="9"/>
      <name val="Calibri"/>
      <family val="2"/>
      <scheme val="minor"/>
    </font>
    <font>
      <sz val="9"/>
      <name val="Calibri"/>
      <family val="2"/>
      <scheme val="minor"/>
    </font>
  </fonts>
  <fills count="10">
    <fill>
      <patternFill patternType="none"/>
    </fill>
    <fill>
      <patternFill patternType="gray125"/>
    </fill>
    <fill>
      <patternFill patternType="solid">
        <fgColor rgb="FFFFCC99"/>
      </patternFill>
    </fill>
    <fill>
      <patternFill patternType="solid">
        <fgColor theme="8"/>
      </patternFill>
    </fill>
    <fill>
      <patternFill patternType="solid">
        <fgColor theme="8" tint="-0.249977111117893"/>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6" tint="0.39997558519241921"/>
        <bgColor indexed="64"/>
      </patternFill>
    </fill>
  </fills>
  <borders count="1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style="thin">
        <color rgb="FF7F7F7F"/>
      </left>
      <right style="thin">
        <color rgb="FF7F7F7F"/>
      </right>
      <top style="thin">
        <color rgb="FF7F7F7F"/>
      </top>
      <bottom/>
      <diagonal/>
    </border>
    <border>
      <left/>
      <right/>
      <top style="thin">
        <color rgb="FF5E2D6B"/>
      </top>
      <bottom style="double">
        <color rgb="FF5E2D6B"/>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7F7F7F"/>
      </right>
      <top style="thin">
        <color rgb="FF7F7F7F"/>
      </top>
      <bottom style="thin">
        <color rgb="FF5E2D6B"/>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71">
    <xf numFmtId="0" fontId="0" fillId="0" borderId="0" xfId="0"/>
    <xf numFmtId="0" fontId="0" fillId="0" borderId="0" xfId="0" applyAlignment="1">
      <alignment horizontal="lef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Fill="1" applyAlignment="1">
      <alignment horizontal="left" vertical="center"/>
    </xf>
    <xf numFmtId="0" fontId="17" fillId="0" borderId="6" xfId="2" applyFont="1" applyBorder="1" applyAlignment="1">
      <alignment horizontal="left" vertical="center"/>
    </xf>
    <xf numFmtId="0" fontId="18" fillId="0" borderId="0" xfId="0" applyFont="1" applyAlignment="1">
      <alignment horizontal="left" vertical="center"/>
    </xf>
    <xf numFmtId="0" fontId="19" fillId="0" borderId="0" xfId="3" applyFont="1" applyAlignment="1">
      <alignment horizontal="left" vertical="center"/>
    </xf>
    <xf numFmtId="0" fontId="0" fillId="0" borderId="0" xfId="0" applyAlignment="1">
      <alignment horizontal="center" vertical="center"/>
    </xf>
    <xf numFmtId="0" fontId="7" fillId="0" borderId="8" xfId="6" applyBorder="1" applyAlignment="1">
      <alignment horizontal="center" vertical="center" wrapText="1"/>
    </xf>
    <xf numFmtId="0" fontId="20" fillId="3" borderId="10" xfId="7" applyFont="1" applyBorder="1" applyAlignment="1">
      <alignment horizontal="center" vertical="center" wrapText="1"/>
    </xf>
    <xf numFmtId="0" fontId="21" fillId="0" borderId="10" xfId="0" applyFont="1" applyBorder="1" applyAlignment="1">
      <alignment horizontal="center" vertical="center"/>
    </xf>
    <xf numFmtId="165" fontId="21" fillId="0" borderId="10" xfId="0" applyNumberFormat="1" applyFont="1" applyBorder="1" applyAlignment="1">
      <alignment horizontal="center" vertical="center"/>
    </xf>
    <xf numFmtId="0" fontId="7" fillId="0" borderId="8" xfId="6" applyBorder="1" applyAlignment="1">
      <alignment horizontal="center" vertical="center"/>
    </xf>
    <xf numFmtId="167" fontId="0" fillId="0" borderId="0" xfId="0" applyNumberFormat="1" applyAlignment="1">
      <alignment horizontal="left" vertical="center"/>
    </xf>
    <xf numFmtId="168" fontId="0" fillId="0" borderId="0" xfId="0" applyNumberFormat="1" applyAlignment="1">
      <alignment horizontal="left" vertical="center"/>
    </xf>
    <xf numFmtId="44" fontId="4" fillId="0" borderId="0" xfId="1" applyNumberFormat="1" applyFont="1" applyFill="1" applyBorder="1" applyAlignment="1">
      <alignment horizontal="center" vertical="center"/>
    </xf>
    <xf numFmtId="44" fontId="0" fillId="0" borderId="0" xfId="1" applyFont="1" applyAlignment="1">
      <alignment horizontal="center" vertical="center"/>
    </xf>
    <xf numFmtId="2" fontId="0" fillId="0" borderId="0" xfId="0" applyNumberFormat="1" applyAlignment="1">
      <alignment horizontal="center" vertical="center"/>
    </xf>
    <xf numFmtId="166" fontId="0" fillId="0" borderId="0" xfId="0" applyNumberFormat="1" applyAlignment="1">
      <alignment horizontal="center" vertical="center"/>
    </xf>
    <xf numFmtId="0" fontId="0" fillId="0" borderId="0" xfId="0" applyBorder="1" applyAlignment="1">
      <alignment horizontal="left" vertical="center"/>
    </xf>
    <xf numFmtId="0" fontId="21" fillId="0" borderId="0" xfId="0" applyFont="1" applyBorder="1" applyAlignment="1">
      <alignment horizontal="center" vertical="center"/>
    </xf>
    <xf numFmtId="0" fontId="3" fillId="0" borderId="10" xfId="3" applyFont="1" applyBorder="1" applyAlignment="1">
      <alignment horizontal="left" vertical="center"/>
    </xf>
    <xf numFmtId="0" fontId="1" fillId="0" borderId="10" xfId="0" applyFont="1" applyBorder="1" applyAlignment="1">
      <alignment horizontal="left" vertical="center"/>
    </xf>
    <xf numFmtId="0" fontId="0" fillId="0" borderId="10" xfId="0" applyFont="1" applyBorder="1" applyAlignment="1">
      <alignment horizontal="center" vertical="center" wrapText="1"/>
    </xf>
    <xf numFmtId="0" fontId="0" fillId="0" borderId="10" xfId="0" applyBorder="1" applyAlignment="1">
      <alignment horizontal="center" vertical="center" wrapText="1"/>
    </xf>
    <xf numFmtId="0" fontId="10" fillId="5" borderId="0" xfId="5" applyFont="1" applyFill="1" applyBorder="1" applyAlignment="1">
      <alignment horizontal="center" vertical="center"/>
    </xf>
    <xf numFmtId="0" fontId="12" fillId="6" borderId="5" xfId="4" applyFont="1" applyFill="1" applyBorder="1" applyAlignment="1" applyProtection="1">
      <alignment horizontal="center" vertical="center"/>
      <protection locked="0"/>
    </xf>
    <xf numFmtId="164" fontId="4" fillId="6" borderId="7" xfId="4" applyNumberFormat="1" applyFill="1" applyBorder="1" applyAlignment="1" applyProtection="1">
      <alignment horizontal="center" vertical="center"/>
      <protection locked="0"/>
    </xf>
    <xf numFmtId="0" fontId="4" fillId="6" borderId="7" xfId="4" applyFill="1" applyBorder="1" applyAlignment="1" applyProtection="1">
      <alignment horizontal="center" vertical="center"/>
      <protection locked="0"/>
    </xf>
    <xf numFmtId="44" fontId="6" fillId="8" borderId="0" xfId="7" applyNumberFormat="1" applyFont="1" applyFill="1" applyAlignment="1">
      <alignment horizontal="center" vertical="center"/>
    </xf>
    <xf numFmtId="166" fontId="6" fillId="8" borderId="7" xfId="4" applyNumberFormat="1" applyFont="1" applyFill="1" applyBorder="1" applyAlignment="1">
      <alignment horizontal="center" vertical="center"/>
    </xf>
    <xf numFmtId="49" fontId="8" fillId="8" borderId="7" xfId="4" applyNumberFormat="1" applyFont="1" applyFill="1" applyBorder="1" applyAlignment="1" applyProtection="1">
      <alignment horizontal="center" vertical="center"/>
      <protection locked="0"/>
    </xf>
    <xf numFmtId="0" fontId="8" fillId="8" borderId="7" xfId="4" applyFont="1" applyFill="1" applyBorder="1" applyAlignment="1" applyProtection="1">
      <alignment horizontal="center" vertical="center"/>
      <protection locked="0"/>
    </xf>
    <xf numFmtId="44" fontId="6" fillId="8" borderId="0" xfId="1" applyFont="1" applyFill="1" applyAlignment="1">
      <alignment horizontal="center" vertical="center"/>
    </xf>
    <xf numFmtId="44" fontId="6" fillId="8" borderId="0" xfId="1" applyNumberFormat="1" applyFont="1" applyFill="1" applyAlignment="1">
      <alignment horizontal="center" vertical="center"/>
    </xf>
    <xf numFmtId="164" fontId="6" fillId="8" borderId="0" xfId="1" applyNumberFormat="1" applyFont="1" applyFill="1" applyAlignment="1">
      <alignment horizontal="center" vertical="center"/>
    </xf>
    <xf numFmtId="164" fontId="6" fillId="8" borderId="14" xfId="0" applyNumberFormat="1" applyFont="1" applyFill="1" applyBorder="1" applyAlignment="1">
      <alignment horizontal="right"/>
    </xf>
    <xf numFmtId="167" fontId="6" fillId="8" borderId="15" xfId="1" applyNumberFormat="1" applyFont="1" applyFill="1" applyBorder="1" applyAlignment="1">
      <alignment horizontal="center" vertical="center"/>
    </xf>
    <xf numFmtId="167" fontId="6" fillId="8" borderId="14" xfId="1" applyNumberFormat="1" applyFont="1" applyFill="1" applyBorder="1" applyAlignment="1">
      <alignment vertical="center"/>
    </xf>
    <xf numFmtId="2" fontId="6" fillId="8" borderId="14" xfId="6" applyNumberFormat="1" applyFont="1" applyFill="1" applyBorder="1" applyAlignment="1">
      <alignment horizontal="center" wrapText="1"/>
    </xf>
    <xf numFmtId="0" fontId="24" fillId="8" borderId="10" xfId="0" applyFont="1" applyFill="1" applyBorder="1" applyAlignment="1" applyProtection="1">
      <alignment horizontal="right" vertical="center"/>
      <protection locked="0"/>
    </xf>
    <xf numFmtId="0" fontId="24" fillId="8" borderId="10" xfId="0" applyFont="1" applyFill="1" applyBorder="1" applyAlignment="1" applyProtection="1">
      <alignment horizontal="center" vertical="center"/>
      <protection locked="0"/>
    </xf>
    <xf numFmtId="0" fontId="24" fillId="8" borderId="10" xfId="0" applyFont="1" applyFill="1" applyBorder="1" applyAlignment="1">
      <alignment horizontal="center"/>
    </xf>
    <xf numFmtId="44" fontId="6" fillId="8" borderId="10" xfId="0" applyNumberFormat="1" applyFont="1" applyFill="1" applyBorder="1" applyAlignment="1">
      <alignment horizontal="center" vertical="center"/>
    </xf>
    <xf numFmtId="0" fontId="24" fillId="8" borderId="10" xfId="0" applyFont="1" applyFill="1" applyBorder="1" applyAlignment="1">
      <alignment horizontal="center" vertical="center"/>
    </xf>
    <xf numFmtId="44" fontId="6" fillId="8" borderId="17" xfId="0" applyNumberFormat="1" applyFont="1" applyFill="1" applyBorder="1" applyAlignment="1">
      <alignment horizontal="center" vertical="center"/>
    </xf>
    <xf numFmtId="44" fontId="6" fillId="7" borderId="0" xfId="1" applyFont="1" applyFill="1" applyAlignment="1">
      <alignment horizontal="center" vertical="center"/>
    </xf>
    <xf numFmtId="0" fontId="25" fillId="6" borderId="18" xfId="4" applyFont="1" applyFill="1" applyBorder="1" applyAlignment="1" applyProtection="1">
      <alignment horizontal="center" vertical="center"/>
      <protection locked="0"/>
    </xf>
    <xf numFmtId="0" fontId="26" fillId="9" borderId="10" xfId="7" applyFont="1" applyFill="1" applyBorder="1" applyAlignment="1">
      <alignment horizontal="center" vertical="center" wrapText="1"/>
    </xf>
    <xf numFmtId="0" fontId="27" fillId="9" borderId="10" xfId="0" applyFont="1" applyFill="1" applyBorder="1" applyAlignment="1">
      <alignment horizontal="center" vertical="center"/>
    </xf>
    <xf numFmtId="0" fontId="27" fillId="9" borderId="10" xfId="0" applyNumberFormat="1" applyFont="1" applyFill="1" applyBorder="1" applyAlignment="1">
      <alignment horizontal="center" vertical="center"/>
    </xf>
    <xf numFmtId="0" fontId="23" fillId="0" borderId="0" xfId="0" applyFont="1" applyBorder="1" applyAlignment="1">
      <alignment horizontal="right" vertical="center"/>
    </xf>
    <xf numFmtId="0" fontId="23" fillId="0" borderId="16" xfId="0" applyFont="1" applyBorder="1" applyAlignment="1">
      <alignment horizontal="right" vertical="center"/>
    </xf>
    <xf numFmtId="0" fontId="22" fillId="0" borderId="0"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right"/>
    </xf>
    <xf numFmtId="2" fontId="23" fillId="0" borderId="0" xfId="0" applyNumberFormat="1" applyFont="1" applyFill="1" applyBorder="1" applyAlignment="1">
      <alignment horizontal="right"/>
    </xf>
    <xf numFmtId="0" fontId="23" fillId="0" borderId="0" xfId="6" applyFont="1" applyFill="1" applyBorder="1" applyAlignment="1">
      <alignment horizontal="right" wrapText="1"/>
    </xf>
    <xf numFmtId="0" fontId="27" fillId="9" borderId="10" xfId="0" applyNumberFormat="1" applyFont="1" applyFill="1" applyBorder="1" applyAlignment="1">
      <alignment horizontal="center" vertical="center"/>
    </xf>
    <xf numFmtId="0" fontId="15" fillId="0" borderId="0" xfId="4" applyFont="1" applyFill="1" applyBorder="1" applyAlignment="1">
      <alignment horizontal="right" vertical="center"/>
    </xf>
    <xf numFmtId="0" fontId="16" fillId="6" borderId="2" xfId="4" applyFont="1" applyFill="1" applyAlignment="1" applyProtection="1">
      <alignment horizontal="center" vertical="center"/>
      <protection locked="0"/>
    </xf>
    <xf numFmtId="0" fontId="20" fillId="4" borderId="9" xfId="0" applyFont="1" applyFill="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6" fillId="9" borderId="10" xfId="0" applyFont="1" applyFill="1" applyBorder="1" applyAlignment="1">
      <alignment horizontal="center" vertical="center"/>
    </xf>
    <xf numFmtId="0" fontId="9" fillId="5" borderId="0" xfId="0" applyFont="1" applyFill="1" applyBorder="1" applyAlignment="1">
      <alignment horizontal="center" vertical="center"/>
    </xf>
    <xf numFmtId="0" fontId="10" fillId="5" borderId="0" xfId="5" applyFont="1" applyFill="1" applyBorder="1" applyAlignment="1">
      <alignment horizontal="center" vertical="center"/>
    </xf>
    <xf numFmtId="0" fontId="12" fillId="6" borderId="5" xfId="4" applyFont="1" applyFill="1" applyBorder="1" applyAlignment="1" applyProtection="1">
      <alignment horizontal="center" vertical="center"/>
      <protection locked="0"/>
    </xf>
    <xf numFmtId="0" fontId="13" fillId="6" borderId="5" xfId="4" applyFont="1" applyFill="1" applyBorder="1" applyAlignment="1">
      <alignment horizontal="center" vertical="center" wrapText="1"/>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3332874\AppData\Local\Microsoft\Windows\Temporary%20Internet%20Files\Content.Outlook\VZ5UNDGO\2304_Worksheet_Fall%202017_%20updated%2010-2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State Cal"/>
      <sheetName val="Sample Tech Letter"/>
      <sheetName val="Sample Academic Cal"/>
      <sheetName val="AY_Fall_ 2017  Faculty Calendar"/>
      <sheetName val="Master"/>
      <sheetName val="Calendars"/>
      <sheetName val="Drop Down"/>
    </sheetNames>
    <sheetDataSet>
      <sheetData sheetId="0"/>
      <sheetData sheetId="1"/>
      <sheetData sheetId="2"/>
      <sheetData sheetId="3"/>
      <sheetData sheetId="4"/>
      <sheetData sheetId="5"/>
      <sheetData sheetId="6">
        <row r="3">
          <cell r="A3" t="str">
            <v xml:space="preserve">Fall </v>
          </cell>
        </row>
        <row r="4">
          <cell r="A4" t="str">
            <v>Winter</v>
          </cell>
        </row>
        <row r="5">
          <cell r="A5" t="str">
            <v>Spring</v>
          </cell>
        </row>
        <row r="9">
          <cell r="A9">
            <v>2017</v>
          </cell>
        </row>
        <row r="10">
          <cell r="A10">
            <v>2018</v>
          </cell>
        </row>
        <row r="11">
          <cell r="A11">
            <v>2019</v>
          </cell>
        </row>
        <row r="12">
          <cell r="A12">
            <v>2020</v>
          </cell>
        </row>
        <row r="13">
          <cell r="A13">
            <v>2021</v>
          </cell>
        </row>
        <row r="14">
          <cell r="A14">
            <v>2022</v>
          </cell>
        </row>
        <row r="15">
          <cell r="A15">
            <v>2023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zoomScaleNormal="100" workbookViewId="0">
      <selection activeCell="A34" sqref="A34"/>
    </sheetView>
  </sheetViews>
  <sheetFormatPr defaultColWidth="8.88671875" defaultRowHeight="14.4" x14ac:dyDescent="0.3"/>
  <cols>
    <col min="1" max="1" width="19.33203125" style="1" customWidth="1"/>
    <col min="2" max="5" width="12.6640625" style="1" customWidth="1"/>
    <col min="6" max="6" width="4.44140625" style="1" customWidth="1"/>
    <col min="7" max="11" width="12.6640625" style="1" customWidth="1"/>
    <col min="12" max="12" width="8.88671875" style="1"/>
    <col min="13" max="15" width="11.6640625" style="1" customWidth="1"/>
    <col min="16" max="16384" width="8.88671875" style="1"/>
  </cols>
  <sheetData>
    <row r="1" spans="1:11" ht="25.2" customHeight="1" x14ac:dyDescent="0.3">
      <c r="A1" s="67" t="s">
        <v>0</v>
      </c>
      <c r="B1" s="67"/>
      <c r="C1" s="67"/>
      <c r="D1" s="67"/>
      <c r="E1" s="67"/>
    </row>
    <row r="2" spans="1:11" s="2" customFormat="1" ht="22.2" customHeight="1" thickBot="1" x14ac:dyDescent="0.35">
      <c r="A2" s="68" t="s">
        <v>1</v>
      </c>
      <c r="B2" s="68"/>
      <c r="C2" s="26" t="s">
        <v>2</v>
      </c>
      <c r="D2" s="68"/>
      <c r="E2" s="68"/>
    </row>
    <row r="3" spans="1:11" s="3" customFormat="1" ht="22.2" customHeight="1" thickTop="1" x14ac:dyDescent="0.3">
      <c r="A3" s="69" t="s">
        <v>3</v>
      </c>
      <c r="B3" s="69"/>
      <c r="C3" s="27">
        <v>2018</v>
      </c>
      <c r="D3" s="70" t="s">
        <v>84</v>
      </c>
      <c r="E3" s="70"/>
    </row>
    <row r="4" spans="1:11" s="4" customFormat="1" ht="16.2" customHeight="1" x14ac:dyDescent="0.3">
      <c r="A4" s="60" t="s">
        <v>4</v>
      </c>
      <c r="B4" s="60"/>
      <c r="C4" s="61"/>
      <c r="D4" s="61"/>
      <c r="E4" s="61"/>
    </row>
    <row r="5" spans="1:11" s="4" customFormat="1" ht="16.2" customHeight="1" x14ac:dyDescent="0.3">
      <c r="A5" s="60" t="s">
        <v>5</v>
      </c>
      <c r="B5" s="60"/>
      <c r="C5" s="61"/>
      <c r="D5" s="61"/>
      <c r="E5" s="61"/>
    </row>
    <row r="6" spans="1:11" ht="10.199999999999999" customHeight="1" x14ac:dyDescent="0.3"/>
    <row r="7" spans="1:11" ht="20.399999999999999" thickBot="1" x14ac:dyDescent="0.35">
      <c r="A7" s="5" t="s">
        <v>6</v>
      </c>
    </row>
    <row r="8" spans="1:11" ht="16.2" thickTop="1" x14ac:dyDescent="0.3">
      <c r="A8" s="6"/>
      <c r="B8" s="7" t="s">
        <v>7</v>
      </c>
    </row>
    <row r="9" spans="1:11" x14ac:dyDescent="0.3">
      <c r="A9" s="6"/>
      <c r="B9" s="1" t="s">
        <v>8</v>
      </c>
    </row>
    <row r="10" spans="1:11" x14ac:dyDescent="0.3">
      <c r="A10" s="6"/>
    </row>
    <row r="11" spans="1:11" x14ac:dyDescent="0.3">
      <c r="A11" s="6"/>
      <c r="B11" s="28">
        <v>4092</v>
      </c>
      <c r="C11" s="8">
        <v>12</v>
      </c>
      <c r="D11" s="8">
        <v>45</v>
      </c>
      <c r="E11" s="30">
        <f>ROUND((B11*C11)/45,2)</f>
        <v>1091.2</v>
      </c>
    </row>
    <row r="12" spans="1:11" ht="27" customHeight="1" thickBot="1" x14ac:dyDescent="0.35">
      <c r="A12" s="6"/>
      <c r="B12" s="9" t="s">
        <v>9</v>
      </c>
      <c r="C12" s="9" t="s">
        <v>10</v>
      </c>
      <c r="D12" s="9" t="s">
        <v>11</v>
      </c>
      <c r="E12" s="9" t="s">
        <v>12</v>
      </c>
    </row>
    <row r="13" spans="1:11" ht="10.199999999999999" customHeight="1" thickTop="1" x14ac:dyDescent="0.3">
      <c r="A13" s="6"/>
    </row>
    <row r="14" spans="1:11" ht="20.399999999999999" thickBot="1" x14ac:dyDescent="0.35">
      <c r="A14" s="5" t="s">
        <v>13</v>
      </c>
      <c r="G14" s="62" t="s">
        <v>88</v>
      </c>
      <c r="H14" s="62"/>
      <c r="I14" s="62"/>
      <c r="J14" s="62"/>
      <c r="K14" s="62"/>
    </row>
    <row r="15" spans="1:11" ht="24.6" thickTop="1" x14ac:dyDescent="0.3">
      <c r="A15" s="6"/>
      <c r="B15" s="7" t="s">
        <v>14</v>
      </c>
      <c r="G15" s="10" t="s">
        <v>15</v>
      </c>
      <c r="H15" s="10" t="s">
        <v>16</v>
      </c>
      <c r="I15" s="10" t="s">
        <v>17</v>
      </c>
      <c r="J15" s="10" t="s">
        <v>18</v>
      </c>
      <c r="K15" s="10" t="s">
        <v>19</v>
      </c>
    </row>
    <row r="16" spans="1:11" x14ac:dyDescent="0.3">
      <c r="A16" s="6"/>
      <c r="B16" s="1" t="s">
        <v>20</v>
      </c>
      <c r="G16" s="11" t="s">
        <v>21</v>
      </c>
      <c r="H16" s="12">
        <v>43355</v>
      </c>
      <c r="I16" s="12">
        <v>43373</v>
      </c>
      <c r="J16" s="11">
        <v>13</v>
      </c>
      <c r="K16" s="63">
        <f>J16+J17+J18+J19</f>
        <v>62</v>
      </c>
    </row>
    <row r="17" spans="1:15" x14ac:dyDescent="0.3">
      <c r="A17" s="6"/>
      <c r="G17" s="11" t="s">
        <v>22</v>
      </c>
      <c r="H17" s="12">
        <v>43374</v>
      </c>
      <c r="I17" s="12">
        <v>43403</v>
      </c>
      <c r="J17" s="11">
        <v>22</v>
      </c>
      <c r="K17" s="64"/>
    </row>
    <row r="18" spans="1:15" x14ac:dyDescent="0.3">
      <c r="A18" s="6"/>
      <c r="B18" s="32" t="s">
        <v>23</v>
      </c>
      <c r="C18" s="33">
        <v>15</v>
      </c>
      <c r="D18" s="31">
        <f>ROUND(B18/C18,3)</f>
        <v>6.7000000000000004E-2</v>
      </c>
      <c r="G18" s="11" t="s">
        <v>24</v>
      </c>
      <c r="H18" s="12">
        <v>43404</v>
      </c>
      <c r="I18" s="12">
        <v>43068</v>
      </c>
      <c r="J18" s="11">
        <v>19</v>
      </c>
      <c r="K18" s="64"/>
    </row>
    <row r="19" spans="1:15" ht="27" customHeight="1" thickBot="1" x14ac:dyDescent="0.35">
      <c r="A19" s="6"/>
      <c r="B19" s="9" t="s">
        <v>25</v>
      </c>
      <c r="C19" s="9" t="s">
        <v>26</v>
      </c>
      <c r="D19" s="13" t="s">
        <v>27</v>
      </c>
      <c r="G19" s="11" t="s">
        <v>28</v>
      </c>
      <c r="H19" s="12">
        <v>43434</v>
      </c>
      <c r="I19" s="12">
        <v>43445</v>
      </c>
      <c r="J19" s="11">
        <v>8</v>
      </c>
      <c r="K19" s="65"/>
      <c r="N19" s="14"/>
      <c r="O19" s="15"/>
    </row>
    <row r="20" spans="1:15" ht="10.199999999999999" customHeight="1" thickTop="1" x14ac:dyDescent="0.3">
      <c r="A20" s="6"/>
      <c r="G20" s="11" t="s">
        <v>29</v>
      </c>
      <c r="H20" s="12">
        <v>43467</v>
      </c>
      <c r="I20" s="12">
        <v>43495</v>
      </c>
      <c r="J20" s="11">
        <v>20</v>
      </c>
      <c r="K20" s="63">
        <f>J20+J21+J22</f>
        <v>59</v>
      </c>
    </row>
    <row r="21" spans="1:15" ht="20.399999999999999" thickBot="1" x14ac:dyDescent="0.35">
      <c r="A21" s="5" t="s">
        <v>30</v>
      </c>
      <c r="G21" s="11" t="s">
        <v>31</v>
      </c>
      <c r="H21" s="12">
        <v>43496</v>
      </c>
      <c r="I21" s="12">
        <v>43524</v>
      </c>
      <c r="J21" s="11">
        <v>21</v>
      </c>
      <c r="K21" s="64"/>
    </row>
    <row r="22" spans="1:15" ht="16.2" thickTop="1" x14ac:dyDescent="0.3">
      <c r="A22" s="6"/>
      <c r="B22" s="7" t="s">
        <v>32</v>
      </c>
      <c r="G22" s="11" t="s">
        <v>33</v>
      </c>
      <c r="H22" s="12">
        <v>43525</v>
      </c>
      <c r="I22" s="12">
        <v>43550</v>
      </c>
      <c r="J22" s="11">
        <v>18</v>
      </c>
      <c r="K22" s="65"/>
    </row>
    <row r="23" spans="1:15" x14ac:dyDescent="0.3">
      <c r="A23" s="6"/>
      <c r="B23" s="1" t="s">
        <v>34</v>
      </c>
      <c r="G23" s="11" t="s">
        <v>35</v>
      </c>
      <c r="H23" s="12">
        <v>43557</v>
      </c>
      <c r="I23" s="12">
        <v>43585</v>
      </c>
      <c r="J23" s="11">
        <v>21</v>
      </c>
      <c r="K23" s="63">
        <f>J24+J23+J25</f>
        <v>56</v>
      </c>
    </row>
    <row r="24" spans="1:15" x14ac:dyDescent="0.3">
      <c r="A24" s="6"/>
      <c r="G24" s="11" t="s">
        <v>36</v>
      </c>
      <c r="H24" s="12">
        <v>43586</v>
      </c>
      <c r="I24" s="12">
        <v>43615</v>
      </c>
      <c r="J24" s="11">
        <v>21</v>
      </c>
      <c r="K24" s="64"/>
    </row>
    <row r="25" spans="1:15" x14ac:dyDescent="0.3">
      <c r="A25" s="6"/>
      <c r="B25" s="16">
        <f>E11</f>
        <v>1091.2</v>
      </c>
      <c r="C25" s="48">
        <v>62</v>
      </c>
      <c r="D25" s="34">
        <f>ROUND(B25/C25,2)</f>
        <v>17.600000000000001</v>
      </c>
      <c r="G25" s="11" t="s">
        <v>37</v>
      </c>
      <c r="H25" s="12">
        <v>43616</v>
      </c>
      <c r="I25" s="12">
        <v>43634</v>
      </c>
      <c r="J25" s="11">
        <v>14</v>
      </c>
      <c r="K25" s="65"/>
    </row>
    <row r="26" spans="1:15" ht="27" customHeight="1" thickBot="1" x14ac:dyDescent="0.35">
      <c r="A26" s="6"/>
      <c r="B26" s="9" t="s">
        <v>38</v>
      </c>
      <c r="C26" s="9" t="s">
        <v>83</v>
      </c>
      <c r="D26" s="9" t="s">
        <v>39</v>
      </c>
    </row>
    <row r="27" spans="1:15" ht="10.199999999999999" customHeight="1" thickTop="1" x14ac:dyDescent="0.3">
      <c r="A27" s="6"/>
    </row>
    <row r="28" spans="1:15" ht="20.399999999999999" thickBot="1" x14ac:dyDescent="0.35">
      <c r="A28" s="5" t="s">
        <v>40</v>
      </c>
      <c r="G28" s="66" t="s">
        <v>41</v>
      </c>
      <c r="H28" s="66"/>
      <c r="I28" s="66"/>
      <c r="J28" s="66"/>
      <c r="K28" s="66"/>
    </row>
    <row r="29" spans="1:15" ht="24.6" thickTop="1" x14ac:dyDescent="0.3">
      <c r="A29" s="6"/>
      <c r="B29" s="7" t="s">
        <v>42</v>
      </c>
      <c r="G29" s="49" t="s">
        <v>15</v>
      </c>
      <c r="H29" s="49" t="s">
        <v>43</v>
      </c>
      <c r="I29" s="49" t="s">
        <v>44</v>
      </c>
      <c r="J29" s="49" t="s">
        <v>45</v>
      </c>
      <c r="K29" s="49" t="s">
        <v>46</v>
      </c>
    </row>
    <row r="30" spans="1:15" x14ac:dyDescent="0.3">
      <c r="A30" s="6"/>
      <c r="B30" s="1" t="s">
        <v>47</v>
      </c>
      <c r="G30" s="50" t="s">
        <v>29</v>
      </c>
      <c r="H30" s="51" t="s">
        <v>48</v>
      </c>
      <c r="I30" s="51">
        <v>22</v>
      </c>
      <c r="J30" s="59">
        <v>21</v>
      </c>
      <c r="K30" s="59">
        <f>J30+J31+J32</f>
        <v>21</v>
      </c>
    </row>
    <row r="31" spans="1:15" x14ac:dyDescent="0.3">
      <c r="A31" s="6"/>
      <c r="G31" s="50" t="s">
        <v>31</v>
      </c>
      <c r="H31" s="51" t="s">
        <v>49</v>
      </c>
      <c r="I31" s="51">
        <v>21</v>
      </c>
      <c r="J31" s="59"/>
      <c r="K31" s="59"/>
    </row>
    <row r="32" spans="1:15" x14ac:dyDescent="0.3">
      <c r="A32" s="6"/>
      <c r="B32" s="17">
        <f>D25</f>
        <v>17.600000000000001</v>
      </c>
      <c r="C32" s="29">
        <v>21</v>
      </c>
      <c r="D32" s="35">
        <f>ROUND(B32*C32,2)</f>
        <v>369.6</v>
      </c>
      <c r="G32" s="50" t="s">
        <v>33</v>
      </c>
      <c r="H32" s="51" t="s">
        <v>50</v>
      </c>
      <c r="I32" s="51">
        <v>22</v>
      </c>
      <c r="J32" s="59"/>
      <c r="K32" s="59"/>
    </row>
    <row r="33" spans="1:13" ht="27" customHeight="1" thickBot="1" x14ac:dyDescent="0.35">
      <c r="A33" s="6"/>
      <c r="B33" s="9" t="s">
        <v>39</v>
      </c>
      <c r="C33" s="9" t="s">
        <v>51</v>
      </c>
      <c r="D33" s="9" t="s">
        <v>52</v>
      </c>
      <c r="G33" s="50" t="s">
        <v>35</v>
      </c>
      <c r="H33" s="51" t="s">
        <v>53</v>
      </c>
      <c r="I33" s="51">
        <v>21</v>
      </c>
      <c r="J33" s="59">
        <v>21</v>
      </c>
      <c r="K33" s="59">
        <f>J33+J34+J35</f>
        <v>21</v>
      </c>
    </row>
    <row r="34" spans="1:13" ht="10.199999999999999" customHeight="1" thickTop="1" x14ac:dyDescent="0.3">
      <c r="A34" s="6"/>
      <c r="G34" s="50" t="s">
        <v>36</v>
      </c>
      <c r="H34" s="51" t="s">
        <v>54</v>
      </c>
      <c r="I34" s="51">
        <v>22</v>
      </c>
      <c r="J34" s="59"/>
      <c r="K34" s="59"/>
    </row>
    <row r="35" spans="1:13" ht="20.399999999999999" thickBot="1" x14ac:dyDescent="0.35">
      <c r="A35" s="5" t="s">
        <v>55</v>
      </c>
      <c r="G35" s="50" t="s">
        <v>37</v>
      </c>
      <c r="H35" s="51" t="s">
        <v>56</v>
      </c>
      <c r="I35" s="51">
        <v>22</v>
      </c>
      <c r="J35" s="59"/>
      <c r="K35" s="59"/>
    </row>
    <row r="36" spans="1:13" ht="16.2" thickTop="1" x14ac:dyDescent="0.3">
      <c r="A36" s="6"/>
      <c r="B36" s="7" t="s">
        <v>57</v>
      </c>
      <c r="G36" s="50" t="s">
        <v>58</v>
      </c>
      <c r="H36" s="51" t="s">
        <v>59</v>
      </c>
      <c r="I36" s="51">
        <v>22</v>
      </c>
      <c r="J36" s="51"/>
      <c r="K36" s="51"/>
    </row>
    <row r="37" spans="1:13" x14ac:dyDescent="0.3">
      <c r="B37" s="1" t="s">
        <v>60</v>
      </c>
      <c r="G37" s="50" t="s">
        <v>61</v>
      </c>
      <c r="H37" s="51" t="s">
        <v>62</v>
      </c>
      <c r="I37" s="51">
        <v>22</v>
      </c>
      <c r="J37" s="51"/>
      <c r="K37" s="51"/>
    </row>
    <row r="38" spans="1:13" x14ac:dyDescent="0.3">
      <c r="G38" s="50" t="s">
        <v>21</v>
      </c>
      <c r="H38" s="51" t="s">
        <v>63</v>
      </c>
      <c r="I38" s="51">
        <v>21</v>
      </c>
      <c r="J38" s="59">
        <v>21</v>
      </c>
      <c r="K38" s="59">
        <f>J38+J39+J40+J41</f>
        <v>21</v>
      </c>
    </row>
    <row r="39" spans="1:13" x14ac:dyDescent="0.3">
      <c r="B39" s="18">
        <f>D32</f>
        <v>369.6</v>
      </c>
      <c r="C39" s="19">
        <f>D18</f>
        <v>6.7000000000000004E-2</v>
      </c>
      <c r="D39" s="36">
        <f>ROUND(B39/C39,0)</f>
        <v>5516</v>
      </c>
      <c r="G39" s="50" t="s">
        <v>22</v>
      </c>
      <c r="H39" s="51" t="s">
        <v>64</v>
      </c>
      <c r="I39" s="51">
        <v>22</v>
      </c>
      <c r="J39" s="59"/>
      <c r="K39" s="59"/>
    </row>
    <row r="40" spans="1:13" ht="27" customHeight="1" thickBot="1" x14ac:dyDescent="0.35">
      <c r="B40" s="9" t="s">
        <v>65</v>
      </c>
      <c r="C40" s="9" t="s">
        <v>66</v>
      </c>
      <c r="D40" s="9" t="s">
        <v>67</v>
      </c>
      <c r="G40" s="50" t="s">
        <v>24</v>
      </c>
      <c r="H40" s="51" t="s">
        <v>68</v>
      </c>
      <c r="I40" s="51">
        <v>22</v>
      </c>
      <c r="J40" s="59"/>
      <c r="K40" s="59"/>
      <c r="M40" s="20"/>
    </row>
    <row r="41" spans="1:13" ht="10.199999999999999" customHeight="1" thickTop="1" x14ac:dyDescent="0.3">
      <c r="G41" s="50" t="s">
        <v>28</v>
      </c>
      <c r="H41" s="51" t="s">
        <v>69</v>
      </c>
      <c r="I41" s="51">
        <v>21</v>
      </c>
      <c r="J41" s="59"/>
      <c r="K41" s="59"/>
      <c r="M41" s="21"/>
    </row>
    <row r="42" spans="1:13" ht="20.399999999999999" thickBot="1" x14ac:dyDescent="0.35">
      <c r="A42" s="5" t="s">
        <v>70</v>
      </c>
      <c r="G42" s="54" t="s">
        <v>71</v>
      </c>
      <c r="H42" s="54"/>
      <c r="I42" s="54"/>
      <c r="J42" s="54"/>
      <c r="K42" s="54"/>
      <c r="M42" s="20"/>
    </row>
    <row r="43" spans="1:13" ht="16.2" thickTop="1" x14ac:dyDescent="0.3">
      <c r="A43" s="6"/>
      <c r="B43" s="7" t="s">
        <v>72</v>
      </c>
      <c r="G43" s="55"/>
      <c r="H43" s="55"/>
      <c r="I43" s="55"/>
      <c r="J43" s="55"/>
      <c r="K43" s="55"/>
    </row>
    <row r="44" spans="1:13" ht="6" customHeight="1" thickBot="1" x14ac:dyDescent="0.35">
      <c r="G44" s="55"/>
      <c r="H44" s="55"/>
      <c r="I44" s="55"/>
      <c r="J44" s="55"/>
      <c r="K44" s="55"/>
    </row>
    <row r="45" spans="1:13" ht="15" thickBot="1" x14ac:dyDescent="0.35">
      <c r="B45" s="56" t="s">
        <v>73</v>
      </c>
      <c r="C45" s="56"/>
      <c r="D45" s="37">
        <f>D39</f>
        <v>5516</v>
      </c>
      <c r="G45" s="55"/>
      <c r="H45" s="55"/>
      <c r="I45" s="55"/>
      <c r="J45" s="55"/>
      <c r="K45" s="55"/>
    </row>
    <row r="46" spans="1:13" ht="14.4" customHeight="1" thickBot="1" x14ac:dyDescent="0.35">
      <c r="B46" s="57" t="s">
        <v>74</v>
      </c>
      <c r="C46" s="57"/>
      <c r="D46" s="38" t="str">
        <f>B18</f>
        <v>1</v>
      </c>
      <c r="E46" s="39">
        <f>C18</f>
        <v>15</v>
      </c>
      <c r="G46" s="55"/>
      <c r="H46" s="55"/>
      <c r="I46" s="55"/>
      <c r="J46" s="55"/>
      <c r="K46" s="55"/>
    </row>
    <row r="47" spans="1:13" ht="5.4" customHeight="1" thickBot="1" x14ac:dyDescent="0.35">
      <c r="G47" s="55"/>
      <c r="H47" s="55"/>
      <c r="I47" s="55"/>
      <c r="J47" s="55"/>
      <c r="K47" s="55"/>
    </row>
    <row r="48" spans="1:13" ht="15" thickBot="1" x14ac:dyDescent="0.35">
      <c r="B48" s="58" t="s">
        <v>75</v>
      </c>
      <c r="C48" s="58"/>
      <c r="D48" s="40">
        <f>D45/E46*D46</f>
        <v>367.73333333333335</v>
      </c>
    </row>
    <row r="50" spans="1:5" ht="28.8" x14ac:dyDescent="0.3">
      <c r="A50" s="22" t="s">
        <v>76</v>
      </c>
      <c r="B50" s="23"/>
      <c r="C50" s="24" t="s">
        <v>77</v>
      </c>
      <c r="D50" s="25" t="s">
        <v>78</v>
      </c>
      <c r="E50" s="25" t="s">
        <v>79</v>
      </c>
    </row>
    <row r="51" spans="1:5" x14ac:dyDescent="0.3">
      <c r="B51" s="41" t="s">
        <v>80</v>
      </c>
      <c r="C51" s="42">
        <v>21</v>
      </c>
      <c r="D51" s="43">
        <v>13</v>
      </c>
      <c r="E51" s="44">
        <f>D48/C51*D51</f>
        <v>227.64444444444447</v>
      </c>
    </row>
    <row r="52" spans="1:5" x14ac:dyDescent="0.3">
      <c r="B52" s="41" t="s">
        <v>85</v>
      </c>
      <c r="C52" s="42">
        <v>22</v>
      </c>
      <c r="D52" s="43">
        <v>22</v>
      </c>
      <c r="E52" s="44">
        <f>D48/C52*D52</f>
        <v>367.73333333333335</v>
      </c>
    </row>
    <row r="53" spans="1:5" x14ac:dyDescent="0.3">
      <c r="B53" s="41" t="s">
        <v>86</v>
      </c>
      <c r="C53" s="45">
        <v>22</v>
      </c>
      <c r="D53" s="43">
        <v>22</v>
      </c>
      <c r="E53" s="44">
        <f>D48/C53*D53</f>
        <v>367.73333333333335</v>
      </c>
    </row>
    <row r="54" spans="1:5" x14ac:dyDescent="0.3">
      <c r="B54" s="41"/>
      <c r="C54" s="45"/>
      <c r="D54" s="43"/>
      <c r="E54" s="44"/>
    </row>
    <row r="55" spans="1:5" x14ac:dyDescent="0.3">
      <c r="B55" s="52" t="s">
        <v>81</v>
      </c>
      <c r="C55" s="52"/>
      <c r="D55" s="52"/>
      <c r="E55" s="47">
        <f>SUM(E51:E54)</f>
        <v>963.1111111111112</v>
      </c>
    </row>
    <row r="56" spans="1:5" x14ac:dyDescent="0.3">
      <c r="E56" s="8"/>
    </row>
    <row r="57" spans="1:5" x14ac:dyDescent="0.3">
      <c r="A57" s="52" t="s">
        <v>87</v>
      </c>
      <c r="B57" s="52"/>
      <c r="C57" s="52"/>
      <c r="D57" s="53"/>
      <c r="E57" s="44">
        <f>ROUND(E11-E55,2)</f>
        <v>128.09</v>
      </c>
    </row>
    <row r="58" spans="1:5" x14ac:dyDescent="0.3">
      <c r="A58" s="52" t="s">
        <v>82</v>
      </c>
      <c r="B58" s="52"/>
      <c r="C58" s="52"/>
      <c r="D58" s="53"/>
      <c r="E58" s="46">
        <f>ROUND(E55+E57,2)</f>
        <v>1091.2</v>
      </c>
    </row>
  </sheetData>
  <mergeCells count="27">
    <mergeCell ref="A4:B4"/>
    <mergeCell ref="C4:E4"/>
    <mergeCell ref="A1:E1"/>
    <mergeCell ref="A2:B2"/>
    <mergeCell ref="D2:E2"/>
    <mergeCell ref="A3:B3"/>
    <mergeCell ref="D3:E3"/>
    <mergeCell ref="J38:J41"/>
    <mergeCell ref="K38:K41"/>
    <mergeCell ref="A5:B5"/>
    <mergeCell ref="C5:E5"/>
    <mergeCell ref="G14:K14"/>
    <mergeCell ref="K16:K19"/>
    <mergeCell ref="K20:K22"/>
    <mergeCell ref="K23:K25"/>
    <mergeCell ref="G28:K28"/>
    <mergeCell ref="J30:J32"/>
    <mergeCell ref="K30:K32"/>
    <mergeCell ref="J33:J35"/>
    <mergeCell ref="K33:K35"/>
    <mergeCell ref="A58:D58"/>
    <mergeCell ref="G42:K47"/>
    <mergeCell ref="B45:C45"/>
    <mergeCell ref="B46:C46"/>
    <mergeCell ref="B48:C48"/>
    <mergeCell ref="B55:D55"/>
    <mergeCell ref="A57:D57"/>
  </mergeCells>
  <conditionalFormatting sqref="D25 D32 D39">
    <cfRule type="cellIs" dxfId="5" priority="4" operator="equal">
      <formula>0</formula>
    </cfRule>
  </conditionalFormatting>
  <conditionalFormatting sqref="E11">
    <cfRule type="cellIs" dxfId="4" priority="6" operator="equal">
      <formula>0</formula>
    </cfRule>
  </conditionalFormatting>
  <conditionalFormatting sqref="D18">
    <cfRule type="cellIs" dxfId="3" priority="5" operator="equal">
      <formula>0</formula>
    </cfRule>
  </conditionalFormatting>
  <conditionalFormatting sqref="B39:C39">
    <cfRule type="cellIs" dxfId="2" priority="3" operator="equal">
      <formula>0</formula>
    </cfRule>
  </conditionalFormatting>
  <conditionalFormatting sqref="D46:E46">
    <cfRule type="cellIs" dxfId="1" priority="2" operator="equal">
      <formula>0</formula>
    </cfRule>
  </conditionalFormatting>
  <conditionalFormatting sqref="B46">
    <cfRule type="cellIs" dxfId="0" priority="1" operator="equal">
      <formula>0</formula>
    </cfRule>
  </conditionalFormatting>
  <dataValidations count="2">
    <dataValidation type="list" showErrorMessage="1" sqref="A3:B3">
      <formula1>Quarter</formula1>
    </dataValidation>
    <dataValidation type="list" allowBlank="1" showErrorMessage="1" sqref="C3">
      <formula1>Year</formula1>
    </dataValidation>
  </dataValidations>
  <printOptions horizontalCentered="1" verticalCentered="1"/>
  <pageMargins left="0.7" right="0.7" top="0.33" bottom="0.28000000000000003" header="0.3" footer="0.3"/>
  <pageSetup scale="7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 2018</vt:lpstr>
    </vt:vector>
  </TitlesOfParts>
  <Company>CSUSB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Davis</dc:creator>
  <cp:lastModifiedBy>Heather Lint</cp:lastModifiedBy>
  <cp:lastPrinted>2018-08-28T16:10:49Z</cp:lastPrinted>
  <dcterms:created xsi:type="dcterms:W3CDTF">2017-10-26T15:48:58Z</dcterms:created>
  <dcterms:modified xsi:type="dcterms:W3CDTF">2018-08-28T16:51:00Z</dcterms:modified>
</cp:coreProperties>
</file>