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0009645\Desktop\"/>
    </mc:Choice>
  </mc:AlternateContent>
  <workbookProtection workbookAlgorithmName="SHA-512" workbookHashValue="NNZinrM1kebI5Q2RLPO+lejBFU2KKf/8PqjJ4QEALb9bJf024bOkh4MwA6hUQ8WLxYfWOZ5M05v3tM4DtBId6A==" workbookSaltValue="cBpcCGzid41uGrrr8K3Rvw==" workbookSpinCount="100000" lockStructure="1"/>
  <bookViews>
    <workbookView xWindow="0" yWindow="0" windowWidth="19200" windowHeight="11592" tabRatio="296" firstSheet="3" activeTab="3"/>
  </bookViews>
  <sheets>
    <sheet name="Sample State Cal" sheetId="8" state="hidden" r:id="rId1"/>
    <sheet name="Sample Tech Letter" sheetId="7" state="hidden" r:id="rId2"/>
    <sheet name="Sample Academic Cal" sheetId="2" state="hidden" r:id="rId3"/>
    <sheet name="AY_Wtr 2019  Faculty Calendar" sheetId="10" r:id="rId4"/>
    <sheet name="Master" sheetId="6" state="hidden" r:id="rId5"/>
    <sheet name="Calendars" sheetId="9" r:id="rId6"/>
    <sheet name="Drop Down" sheetId="5" r:id="rId7"/>
  </sheets>
  <definedNames>
    <definedName name="Fall">'Drop Down'!$A$2:$A$5</definedName>
    <definedName name="_xlnm.Print_Area" localSheetId="3">'AY_Wtr 2019  Faculty Calendar'!$A$1:$F$57</definedName>
    <definedName name="_xlnm.Print_Area" localSheetId="4">Master!$A$1:$F$40</definedName>
    <definedName name="_xlnm.Print_Area" localSheetId="2">'Sample Academic Cal'!$A$1:$F$41</definedName>
    <definedName name="_xlnm.Print_Area" localSheetId="0">'Sample State Cal'!$A$1:$F$41</definedName>
    <definedName name="_xlnm.Print_Area" localSheetId="1">'Sample Tech Letter'!$A$1:$F$41</definedName>
    <definedName name="Quarter">'Drop Down'!$A$3:$A$5</definedName>
    <definedName name="Year">'Drop Down'!$A$9:$A$15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0" l="1"/>
  <c r="K21" i="10"/>
  <c r="K17" i="10"/>
  <c r="K34" i="10" l="1"/>
  <c r="D25" i="9" l="1"/>
  <c r="D20" i="9"/>
  <c r="D17" i="9"/>
  <c r="E11" i="9"/>
  <c r="E8" i="9"/>
  <c r="E4" i="9"/>
  <c r="D19" i="10" l="1"/>
  <c r="C40" i="10" l="1"/>
  <c r="E47" i="10" l="1"/>
  <c r="D47" i="10"/>
  <c r="E12" i="10"/>
  <c r="B26" i="10" l="1"/>
  <c r="D26" i="10" s="1"/>
  <c r="B33" i="10" l="1"/>
  <c r="D33" i="10" s="1"/>
  <c r="D19" i="8"/>
  <c r="D19" i="7"/>
  <c r="D18" i="6"/>
  <c r="D19" i="2"/>
  <c r="K36" i="6" l="1"/>
  <c r="K33" i="6"/>
  <c r="K29" i="6"/>
  <c r="P37" i="6"/>
  <c r="P32" i="6"/>
  <c r="P29" i="6"/>
  <c r="B40" i="10" l="1"/>
  <c r="D40" i="10" s="1"/>
  <c r="C40" i="8"/>
  <c r="E12" i="8"/>
  <c r="B26" i="8" s="1"/>
  <c r="D26" i="8" s="1"/>
  <c r="B33" i="8" s="1"/>
  <c r="D33" i="8" s="1"/>
  <c r="B40" i="8" s="1"/>
  <c r="D40" i="8" s="1"/>
  <c r="C40" i="7"/>
  <c r="E12" i="7"/>
  <c r="B26" i="7" s="1"/>
  <c r="D26" i="7" s="1"/>
  <c r="B33" i="7" s="1"/>
  <c r="D33" i="7" s="1"/>
  <c r="B40" i="7" s="1"/>
  <c r="D40" i="7" s="1"/>
  <c r="C39" i="6"/>
  <c r="E11" i="6"/>
  <c r="B25" i="6" s="1"/>
  <c r="D25" i="6" s="1"/>
  <c r="B32" i="6" s="1"/>
  <c r="D32" i="6" s="1"/>
  <c r="B39" i="6" s="1"/>
  <c r="D46" i="10" l="1"/>
  <c r="D49" i="10" s="1"/>
  <c r="D39" i="6"/>
  <c r="C40" i="2"/>
  <c r="E12" i="2"/>
  <c r="B26" i="2" s="1"/>
  <c r="D26" i="2" s="1"/>
  <c r="B33" i="2" s="1"/>
  <c r="D33" i="2" s="1"/>
  <c r="B40" i="2" s="1"/>
  <c r="E52" i="10" l="1"/>
  <c r="E53" i="10"/>
  <c r="D40" i="2"/>
  <c r="E54" i="10" l="1"/>
  <c r="E56" i="10" s="1"/>
  <c r="E57" i="10" s="1"/>
</calcChain>
</file>

<file path=xl/sharedStrings.xml><?xml version="1.0" encoding="utf-8"?>
<sst xmlns="http://schemas.openxmlformats.org/spreadsheetml/2006/main" count="364" uniqueCount="121">
  <si>
    <t>Step 1</t>
  </si>
  <si>
    <t>Step 2</t>
  </si>
  <si>
    <t>faculty fraction=%</t>
  </si>
  <si>
    <t>Step 3</t>
  </si>
  <si>
    <t>Determine Daily Rate</t>
  </si>
  <si>
    <t>(base pay x 12) / 45</t>
  </si>
  <si>
    <t>Figure time base</t>
  </si>
  <si>
    <t>Figure rate per WTU</t>
  </si>
  <si>
    <t>Step 4</t>
  </si>
  <si>
    <t>Daily rate x Work days in month (21 or 22)</t>
  </si>
  <si>
    <t>Step 5</t>
  </si>
  <si>
    <t>Base Pay</t>
  </si>
  <si>
    <t>Rate Per WTU</t>
  </si>
  <si>
    <t>x 12</t>
  </si>
  <si>
    <t>/45</t>
  </si>
  <si>
    <t>Rate per WTU</t>
  </si>
  <si>
    <t>/ Work Days in Quarter</t>
  </si>
  <si>
    <t>Daily Rate</t>
  </si>
  <si>
    <t>Monthly Rate</t>
  </si>
  <si>
    <t>x Work Days in Month</t>
  </si>
  <si>
    <t>/ Time Base</t>
  </si>
  <si>
    <t>FTE Monthly Base Rate</t>
  </si>
  <si>
    <t>Monthly Actual Rate</t>
  </si>
  <si>
    <t>Calculate Monthly Actual Rate</t>
  </si>
  <si>
    <t>Quarter</t>
  </si>
  <si>
    <t>Year</t>
  </si>
  <si>
    <t>Calendar</t>
  </si>
  <si>
    <t>Academic Calendar</t>
  </si>
  <si>
    <t>Winter</t>
  </si>
  <si>
    <t>Monthly Rate/Time base</t>
  </si>
  <si>
    <t>Rate per WTU/Work days in Quarter</t>
  </si>
  <si>
    <t>Compensation for the 16th Unit</t>
  </si>
  <si>
    <t>Arrive at Full Time Equivalent Monthly Base Rate</t>
  </si>
  <si>
    <t>*Please Only Fill in Orange Boxes Below</t>
  </si>
  <si>
    <t>Name</t>
  </si>
  <si>
    <t>Department</t>
  </si>
  <si>
    <t>John Doe</t>
  </si>
  <si>
    <t>Math</t>
  </si>
  <si>
    <t xml:space="preserve">Fall </t>
  </si>
  <si>
    <t>Spring</t>
  </si>
  <si>
    <t>Tech Letter</t>
  </si>
  <si>
    <t>State Calendar</t>
  </si>
  <si>
    <t xml:space="preserve">Pay Period </t>
  </si>
  <si>
    <t>Beginning Date</t>
  </si>
  <si>
    <t>Ending Date</t>
  </si>
  <si>
    <t># Academic Work Days</t>
  </si>
  <si>
    <t>SEP</t>
  </si>
  <si>
    <t>OCT</t>
  </si>
  <si>
    <t>NOV</t>
  </si>
  <si>
    <t>DEC</t>
  </si>
  <si>
    <t>JAN</t>
  </si>
  <si>
    <t>FEB</t>
  </si>
  <si>
    <t>MAR</t>
  </si>
  <si>
    <t>APR</t>
  </si>
  <si>
    <t>MAY</t>
  </si>
  <si>
    <t>JUN</t>
  </si>
  <si>
    <t>CSUSB Academic Calendar 2015-2016</t>
  </si>
  <si>
    <t>Includes Dates of</t>
  </si>
  <si>
    <t>State Faculty &amp; Staff Calendar 2016</t>
  </si>
  <si>
    <t>JUL</t>
  </si>
  <si>
    <t>AUG</t>
  </si>
  <si>
    <t>1/1-1/31</t>
  </si>
  <si>
    <t>2/1-3/1</t>
  </si>
  <si>
    <t>3/2-3/31</t>
  </si>
  <si>
    <t>4/1-4/30</t>
  </si>
  <si>
    <t>5/1-5/31</t>
  </si>
  <si>
    <t>6/1/-6/30</t>
  </si>
  <si>
    <t>7/1-8/1</t>
  </si>
  <si>
    <t>8/2-8/31</t>
  </si>
  <si>
    <t>9/1-9/30</t>
  </si>
  <si>
    <t>10/1-10/31</t>
  </si>
  <si>
    <t>11/1-11/30</t>
  </si>
  <si>
    <t>12/1-12/31</t>
  </si>
  <si>
    <t>Days Inc. Holidays</t>
  </si>
  <si>
    <t>Days in Quarter</t>
  </si>
  <si>
    <t># Quarter Work Days</t>
  </si>
  <si>
    <t>Please Only Fill in Orange Boxes</t>
  </si>
  <si>
    <t>Calculate Monthly Actual Rate**</t>
  </si>
  <si>
    <t>** Based on Technical Letter HR/Salary 2015-22-To calculate the monthly rate, twenty-two (22) days may be used if an assignment falls within one 22 day pay period or if the assignment spans two or more pay periods and all pay periods contain 22 days. Otherwise, 21 days must be used to avoid additional day overpayments. In example #2, the number of days in the January through March 2016 state pay periods vary between 21 and 22. As a result, to preclude overpayments, a 21-day period will be used to derive the monthly rate calculation.</t>
  </si>
  <si>
    <t>4</t>
  </si>
  <si>
    <t>Fac Fraction Numerator</t>
  </si>
  <si>
    <t>Time Base</t>
  </si>
  <si>
    <t>Fac Fraction Denominator</t>
  </si>
  <si>
    <t>Please Only Fill in Gray Boxes</t>
  </si>
  <si>
    <t>Total for all pay period (Step 4)</t>
  </si>
  <si>
    <t>Step 6</t>
  </si>
  <si>
    <t>Faculty Fraction</t>
  </si>
  <si>
    <t>New Monthly Base Salary</t>
  </si>
  <si>
    <t>FTE</t>
  </si>
  <si>
    <t>Actual Monthly Salary</t>
  </si>
  <si>
    <t>PeopleSoft Entry/Validation</t>
  </si>
  <si>
    <t>Payments issued by month</t>
  </si>
  <si>
    <t>Total Pay from Monthly Warrants:</t>
  </si>
  <si>
    <t>Total Pay With Settlement (per Tech Letter/SA 2015-22):</t>
  </si>
  <si>
    <t>AY Compensation for the 16th Unit</t>
  </si>
  <si>
    <t>CSUSB Academic Calendar 2017-2018</t>
  </si>
  <si>
    <t>State Faculty &amp; Staff Calendar 2017</t>
  </si>
  <si>
    <t>4/1-5/1</t>
  </si>
  <si>
    <t>5/2-5/31</t>
  </si>
  <si>
    <t>Please choose from dropdown</t>
  </si>
  <si>
    <t>1</t>
  </si>
  <si>
    <t>1/31 - 2/28</t>
  </si>
  <si>
    <t xml:space="preserve">Quarter  </t>
  </si>
  <si>
    <t>Calendar
 Days</t>
  </si>
  <si>
    <t>Calendar
# Days paid</t>
  </si>
  <si>
    <t>Payment
Due</t>
  </si>
  <si>
    <t>Employee ID/Record #</t>
  </si>
  <si>
    <t>CSUSB Academic Calendar 2018-2019</t>
  </si>
  <si>
    <t>1/1-1/30</t>
  </si>
  <si>
    <t>1/31-2/28</t>
  </si>
  <si>
    <t>3/1-3/31</t>
  </si>
  <si>
    <t>5/1-5/30</t>
  </si>
  <si>
    <t>State Faculty &amp; Staff Calendar 2019</t>
  </si>
  <si>
    <t>5/31/-6/30</t>
  </si>
  <si>
    <t>7/1-7/30</t>
  </si>
  <si>
    <t>7/31-8/29</t>
  </si>
  <si>
    <t>8/30-9/30</t>
  </si>
  <si>
    <t>10/1-10/30</t>
  </si>
  <si>
    <t>10/31-11/30</t>
  </si>
  <si>
    <t>March 2019 Settlement pay (send PPT to CSU Audits for payment):</t>
  </si>
  <si>
    <t>01/02 - 1/30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</si>
</sst>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164" formatCode="0.000"/>
    <numFmt numFmtId="165" formatCode="_(&quot;$&quot;* #,##0_);_(&quot;$&quot;* \(#,##0\);_(&quot;$&quot;* &quot;-&quot;??_);_(@_)"/>
    <numFmt numFmtId="166" formatCode="[$-409]d\-mmm\-yy;@"/>
    <numFmt numFmtId="167" formatCode="#\ ???/???"/>
    <numFmt numFmtId="168" formatCode="0.000%"/>
  </numFmts>
  <fonts count="34"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3"/>
      <name val="Calibri"/>
      <family val="2"/>
      <scheme val="minor"/>
    </font>
    <font>
      <sz val="20"/>
      <color theme="1"/>
      <name val="Calibri"/>
      <family val="2"/>
      <scheme val="minor"/>
    </font>
    <font>
      <b/>
      <sz val="20"/>
      <color theme="1"/>
      <name val="Calibri"/>
      <family val="2"/>
      <scheme val="minor"/>
    </font>
    <font>
      <sz val="14"/>
      <color theme="5" tint="-0.499984740745262"/>
      <name val="Calibri"/>
      <family val="2"/>
      <scheme val="minor"/>
    </font>
    <font>
      <sz val="20"/>
      <color theme="0"/>
      <name val="Calibri"/>
      <family val="2"/>
      <scheme val="minor"/>
    </font>
    <font>
      <sz val="11"/>
      <color theme="5" tint="-0.499984740745262"/>
      <name val="Calibri"/>
      <family val="2"/>
      <scheme val="minor"/>
    </font>
    <font>
      <b/>
      <sz val="12"/>
      <color theme="8"/>
      <name val="Calibri"/>
      <family val="2"/>
      <scheme val="minor"/>
    </font>
    <font>
      <sz val="14"/>
      <color theme="0"/>
      <name val="Calibri"/>
      <family val="2"/>
      <scheme val="minor"/>
    </font>
    <font>
      <sz val="14"/>
      <color rgb="FF3F3F76"/>
      <name val="Calibri"/>
      <family val="2"/>
      <scheme val="minor"/>
    </font>
    <font>
      <sz val="8"/>
      <color rgb="FF3F3F76"/>
      <name val="Calibri"/>
      <family val="2"/>
      <scheme val="minor"/>
    </font>
    <font>
      <b/>
      <sz val="9"/>
      <color theme="0"/>
      <name val="Calibri"/>
      <family val="2"/>
      <scheme val="minor"/>
    </font>
    <font>
      <sz val="9"/>
      <color theme="1"/>
      <name val="Calibri"/>
      <family val="2"/>
      <scheme val="minor"/>
    </font>
    <font>
      <sz val="8"/>
      <color theme="1"/>
      <name val="Calibri"/>
      <family val="2"/>
      <scheme val="minor"/>
    </font>
    <font>
      <sz val="11"/>
      <name val="Calibri"/>
      <family val="2"/>
      <scheme val="minor"/>
    </font>
    <font>
      <b/>
      <sz val="15"/>
      <color theme="2" tint="-0.89999084444715716"/>
      <name val="Calibri"/>
      <family val="2"/>
      <scheme val="minor"/>
    </font>
    <font>
      <sz val="11"/>
      <color theme="2" tint="-0.89999084444715716"/>
      <name val="Calibri"/>
      <family val="2"/>
      <scheme val="minor"/>
    </font>
    <font>
      <b/>
      <sz val="20"/>
      <color theme="0"/>
      <name val="Calibri"/>
      <family val="2"/>
      <scheme val="minor"/>
    </font>
    <font>
      <b/>
      <sz val="8"/>
      <color rgb="FF5E2D6B"/>
      <name val="Calibri"/>
      <family val="2"/>
      <scheme val="minor"/>
    </font>
    <font>
      <b/>
      <sz val="11"/>
      <color rgb="FF5E2D6B"/>
      <name val="Calibri"/>
      <family val="2"/>
      <scheme val="minor"/>
    </font>
    <font>
      <b/>
      <sz val="11"/>
      <color rgb="FFFF0000"/>
      <name val="Calibri"/>
      <family val="2"/>
      <scheme val="minor"/>
    </font>
    <font>
      <sz val="11"/>
      <color rgb="FFFF0000"/>
      <name val="Calibri"/>
      <family val="2"/>
      <scheme val="minor"/>
    </font>
    <font>
      <b/>
      <sz val="12"/>
      <color rgb="FFFF0000"/>
      <name val="Calibri"/>
      <family val="2"/>
      <scheme val="minor"/>
    </font>
    <font>
      <sz val="14"/>
      <color rgb="FFFF0000"/>
      <name val="Calibri"/>
      <family val="2"/>
      <scheme val="minor"/>
    </font>
    <font>
      <b/>
      <sz val="14"/>
      <color theme="0"/>
      <name val="Calibri"/>
      <family val="2"/>
      <scheme val="minor"/>
    </font>
    <font>
      <b/>
      <sz val="9"/>
      <color theme="0" tint="-4.9989318521683403E-2"/>
      <name val="Calibri"/>
      <family val="2"/>
      <scheme val="minor"/>
    </font>
  </fonts>
  <fills count="11">
    <fill>
      <patternFill patternType="none"/>
    </fill>
    <fill>
      <patternFill patternType="gray125"/>
    </fill>
    <fill>
      <patternFill patternType="solid">
        <fgColor rgb="FFFFCC99"/>
      </patternFill>
    </fill>
    <fill>
      <patternFill patternType="solid">
        <fgColor theme="8"/>
      </patternFill>
    </fill>
    <fill>
      <patternFill patternType="solid">
        <fgColor theme="5" tint="-0.499984740745262"/>
        <bgColor indexed="64"/>
      </patternFill>
    </fill>
    <fill>
      <patternFill patternType="solid">
        <fgColor theme="8"/>
        <bgColor indexed="64"/>
      </patternFill>
    </fill>
    <fill>
      <patternFill patternType="solid">
        <fgColor theme="2"/>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rgb="FF002060"/>
        <bgColor indexed="64"/>
      </patternFill>
    </fill>
    <fill>
      <patternFill patternType="solid">
        <fgColor theme="8" tint="-0.499984740745262"/>
        <bgColor indexed="64"/>
      </patternFill>
    </fill>
  </fills>
  <borders count="31">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thin">
        <color rgb="FF7F7F7F"/>
      </bottom>
      <diagonal/>
    </border>
    <border>
      <left/>
      <right style="thin">
        <color rgb="FF7F7F7F"/>
      </right>
      <top style="thin">
        <color rgb="FF7F7F7F"/>
      </top>
      <bottom style="thin">
        <color rgb="FF7F7F7F"/>
      </bottom>
      <diagonal/>
    </border>
    <border>
      <left/>
      <right/>
      <top/>
      <bottom style="thin">
        <color theme="5" tint="-0.499984740745262"/>
      </bottom>
      <diagonal/>
    </border>
    <border>
      <left/>
      <right/>
      <top style="thin">
        <color theme="5" tint="-0.499984740745262"/>
      </top>
      <bottom style="thin">
        <color theme="5" tint="-0.4999847407452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diagonal/>
    </border>
    <border>
      <left/>
      <right style="thin">
        <color rgb="FF7F7F7F"/>
      </right>
      <top style="thin">
        <color rgb="FF7F7F7F"/>
      </top>
      <bottom/>
      <diagonal/>
    </border>
    <border>
      <left style="thin">
        <color rgb="FF7F7F7F"/>
      </left>
      <right style="thin">
        <color rgb="FF7F7F7F"/>
      </right>
      <top style="double">
        <color rgb="FFAB66BE"/>
      </top>
      <bottom style="thin">
        <color rgb="FF7F7F7F"/>
      </bottom>
      <diagonal/>
    </border>
    <border>
      <left/>
      <right/>
      <top/>
      <bottom style="thick">
        <color rgb="FF5E2D6B"/>
      </bottom>
      <diagonal/>
    </border>
    <border>
      <left/>
      <right/>
      <top style="thin">
        <color rgb="FF5E2D6B"/>
      </top>
      <bottom style="double">
        <color rgb="FF5E2D6B"/>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s>
  <cellStyleXfs count="8">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xf numFmtId="0" fontId="4" fillId="2" borderId="2" applyNumberFormat="0" applyAlignment="0" applyProtection="0"/>
    <xf numFmtId="0" fontId="5" fillId="0" borderId="3" applyNumberFormat="0" applyFill="0" applyAlignment="0" applyProtection="0"/>
    <xf numFmtId="0" fontId="7" fillId="0" borderId="4" applyNumberFormat="0" applyFill="0" applyAlignment="0" applyProtection="0"/>
    <xf numFmtId="0" fontId="8" fillId="3" borderId="0" applyNumberFormat="0" applyBorder="0" applyAlignment="0" applyProtection="0"/>
  </cellStyleXfs>
  <cellXfs count="124">
    <xf numFmtId="0" fontId="0" fillId="0" borderId="0" xfId="0"/>
    <xf numFmtId="0" fontId="0" fillId="0" borderId="0" xfId="0" applyAlignment="1">
      <alignment horizontal="center" vertical="center"/>
    </xf>
    <xf numFmtId="0" fontId="0" fillId="0" borderId="0" xfId="0" applyAlignment="1">
      <alignment horizontal="left" vertical="center"/>
    </xf>
    <xf numFmtId="164" fontId="0" fillId="0" borderId="0" xfId="0" applyNumberFormat="1" applyAlignment="1">
      <alignment horizontal="center" vertical="center"/>
    </xf>
    <xf numFmtId="0" fontId="2" fillId="0" borderId="1" xfId="2" applyAlignment="1">
      <alignment horizontal="left" vertical="center"/>
    </xf>
    <xf numFmtId="2" fontId="0" fillId="0" borderId="0" xfId="0" applyNumberFormat="1" applyAlignment="1">
      <alignment horizontal="center" vertical="center"/>
    </xf>
    <xf numFmtId="44" fontId="0" fillId="0" borderId="0" xfId="1" applyFont="1" applyAlignment="1">
      <alignment horizontal="center" vertical="center"/>
    </xf>
    <xf numFmtId="165" fontId="4" fillId="2" borderId="2" xfId="4" applyNumberFormat="1" applyAlignment="1">
      <alignment horizontal="center" vertical="center"/>
    </xf>
    <xf numFmtId="0" fontId="4" fillId="2" borderId="2" xfId="4" applyAlignment="1">
      <alignment horizontal="center" vertical="center"/>
    </xf>
    <xf numFmtId="0" fontId="7" fillId="0" borderId="4" xfId="6" applyAlignment="1">
      <alignment horizontal="center" vertical="center" wrapText="1"/>
    </xf>
    <xf numFmtId="165" fontId="6" fillId="3" borderId="0" xfId="7" applyNumberFormat="1" applyFont="1" applyAlignment="1">
      <alignment horizontal="center" vertical="center"/>
    </xf>
    <xf numFmtId="0" fontId="4" fillId="2" borderId="6" xfId="4" applyBorder="1" applyAlignment="1">
      <alignment horizontal="center" vertical="center"/>
    </xf>
    <xf numFmtId="165" fontId="4" fillId="0" borderId="5" xfId="1" applyNumberFormat="1" applyFont="1" applyFill="1" applyBorder="1" applyAlignment="1">
      <alignment horizontal="center" vertical="center"/>
    </xf>
    <xf numFmtId="165" fontId="6" fillId="5" borderId="0" xfId="1" applyNumberFormat="1" applyFont="1" applyFill="1" applyAlignment="1">
      <alignment horizontal="center" vertical="center"/>
    </xf>
    <xf numFmtId="0" fontId="9" fillId="0" borderId="0" xfId="3" applyFont="1" applyAlignment="1">
      <alignment horizontal="left" vertical="center"/>
    </xf>
    <xf numFmtId="44" fontId="6" fillId="5" borderId="0" xfId="1" applyFont="1" applyFill="1" applyAlignment="1">
      <alignment horizontal="center" vertical="center"/>
    </xf>
    <xf numFmtId="0" fontId="10" fillId="0" borderId="0" xfId="0" applyFont="1" applyAlignment="1">
      <alignment horizontal="left" vertical="center"/>
    </xf>
    <xf numFmtId="0" fontId="11" fillId="0" borderId="0" xfId="0" applyFont="1" applyAlignment="1">
      <alignment horizontal="left" vertical="center"/>
    </xf>
    <xf numFmtId="0" fontId="10" fillId="0" borderId="0" xfId="0" applyFont="1" applyFill="1" applyAlignment="1">
      <alignment horizontal="left" vertical="center"/>
    </xf>
    <xf numFmtId="0" fontId="12" fillId="0" borderId="3" xfId="5" applyFont="1" applyAlignment="1">
      <alignment horizontal="center" vertical="center"/>
    </xf>
    <xf numFmtId="0" fontId="12" fillId="2" borderId="0" xfId="4" applyFont="1" applyBorder="1" applyAlignment="1">
      <alignment horizontal="center" vertical="center"/>
    </xf>
    <xf numFmtId="164" fontId="6" fillId="5" borderId="2" xfId="4" applyNumberFormat="1" applyFont="1" applyFill="1" applyAlignment="1">
      <alignment horizontal="center" vertical="center"/>
    </xf>
    <xf numFmtId="0" fontId="7" fillId="0" borderId="4" xfId="6" applyAlignment="1">
      <alignment horizontal="center" vertical="center"/>
    </xf>
    <xf numFmtId="0" fontId="4" fillId="2" borderId="2" xfId="4" applyAlignment="1">
      <alignment horizontal="center" vertical="center"/>
    </xf>
    <xf numFmtId="0" fontId="16" fillId="4" borderId="3" xfId="5" applyFont="1" applyFill="1" applyAlignment="1">
      <alignment horizontal="center" vertical="center"/>
    </xf>
    <xf numFmtId="0" fontId="17" fillId="2" borderId="2" xfId="4" applyFont="1" applyAlignment="1">
      <alignment horizontal="center" vertical="center"/>
    </xf>
    <xf numFmtId="0" fontId="19" fillId="3" borderId="9" xfId="7" applyFont="1" applyBorder="1" applyAlignment="1">
      <alignment horizontal="center" vertical="center" wrapText="1"/>
    </xf>
    <xf numFmtId="0" fontId="20" fillId="0" borderId="9" xfId="0" applyFont="1" applyBorder="1" applyAlignment="1">
      <alignment horizontal="center" vertical="center"/>
    </xf>
    <xf numFmtId="166" fontId="20" fillId="0" borderId="9"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9" xfId="0" applyNumberFormat="1" applyFont="1" applyBorder="1" applyAlignment="1">
      <alignment horizontal="center" vertical="center"/>
    </xf>
    <xf numFmtId="0" fontId="20" fillId="6" borderId="9" xfId="0" applyNumberFormat="1" applyFont="1" applyFill="1" applyBorder="1" applyAlignment="1">
      <alignment horizontal="center" vertical="center"/>
    </xf>
    <xf numFmtId="49" fontId="4" fillId="2" borderId="2" xfId="4" applyNumberFormat="1" applyAlignment="1">
      <alignment horizontal="center" vertical="center"/>
    </xf>
    <xf numFmtId="0" fontId="23" fillId="0" borderId="18" xfId="2" applyFont="1" applyBorder="1" applyAlignment="1">
      <alignment horizontal="left" vertical="center"/>
    </xf>
    <xf numFmtId="0" fontId="24" fillId="0" borderId="0" xfId="0" applyFont="1" applyAlignment="1">
      <alignment horizontal="left" vertical="center"/>
    </xf>
    <xf numFmtId="0" fontId="7" fillId="0" borderId="19" xfId="6" applyBorder="1" applyAlignment="1">
      <alignment horizontal="center" vertical="center" wrapText="1"/>
    </xf>
    <xf numFmtId="0" fontId="7" fillId="0" borderId="19" xfId="6" applyBorder="1" applyAlignment="1">
      <alignment horizontal="center" vertical="center"/>
    </xf>
    <xf numFmtId="0" fontId="0" fillId="0" borderId="0" xfId="0" applyBorder="1" applyAlignment="1">
      <alignment horizontal="left" vertical="center"/>
    </xf>
    <xf numFmtId="0" fontId="20" fillId="0" borderId="0" xfId="0" applyFont="1" applyBorder="1" applyAlignment="1">
      <alignment horizontal="center" vertical="center"/>
    </xf>
    <xf numFmtId="165" fontId="4" fillId="8" borderId="15" xfId="4" applyNumberFormat="1" applyFill="1" applyBorder="1" applyAlignment="1" applyProtection="1">
      <alignment horizontal="center" vertical="center"/>
      <protection locked="0"/>
    </xf>
    <xf numFmtId="167" fontId="0" fillId="0" borderId="0" xfId="0" applyNumberFormat="1" applyAlignment="1">
      <alignment horizontal="left" vertical="center"/>
    </xf>
    <xf numFmtId="168" fontId="0" fillId="0" borderId="0" xfId="0" applyNumberFormat="1" applyAlignment="1">
      <alignment horizontal="left" vertical="center"/>
    </xf>
    <xf numFmtId="0" fontId="3" fillId="0" borderId="9" xfId="3" applyFont="1" applyBorder="1" applyAlignment="1">
      <alignment horizontal="left" vertical="center"/>
    </xf>
    <xf numFmtId="0" fontId="1" fillId="0" borderId="9" xfId="0" applyFont="1" applyBorder="1" applyAlignment="1">
      <alignment horizontal="left" vertical="center"/>
    </xf>
    <xf numFmtId="44" fontId="6" fillId="9" borderId="0" xfId="7" applyNumberFormat="1" applyFont="1" applyFill="1" applyAlignment="1">
      <alignment horizontal="center" vertical="center"/>
    </xf>
    <xf numFmtId="164" fontId="6" fillId="9" borderId="15" xfId="4" applyNumberFormat="1" applyFont="1" applyFill="1" applyBorder="1" applyAlignment="1">
      <alignment horizontal="center" vertical="center"/>
    </xf>
    <xf numFmtId="44" fontId="6" fillId="9" borderId="0" xfId="1" applyFont="1" applyFill="1" applyAlignment="1">
      <alignment horizontal="center" vertical="center"/>
    </xf>
    <xf numFmtId="44" fontId="6" fillId="9" borderId="0" xfId="1" applyNumberFormat="1" applyFont="1" applyFill="1" applyAlignment="1">
      <alignment horizontal="center" vertical="center"/>
    </xf>
    <xf numFmtId="165" fontId="6" fillId="9" borderId="0" xfId="1" applyNumberFormat="1" applyFont="1" applyFill="1" applyAlignment="1">
      <alignment horizontal="center" vertical="center"/>
    </xf>
    <xf numFmtId="165" fontId="6" fillId="9" borderId="20" xfId="0" applyNumberFormat="1" applyFont="1" applyFill="1" applyBorder="1" applyAlignment="1">
      <alignment horizontal="right"/>
    </xf>
    <xf numFmtId="167" fontId="6" fillId="9" borderId="26" xfId="1" applyNumberFormat="1" applyFont="1" applyFill="1" applyBorder="1" applyAlignment="1">
      <alignment horizontal="center" vertical="center"/>
    </xf>
    <xf numFmtId="167" fontId="6" fillId="9" borderId="20" xfId="1" applyNumberFormat="1" applyFont="1" applyFill="1" applyBorder="1" applyAlignment="1">
      <alignment vertical="center"/>
    </xf>
    <xf numFmtId="2" fontId="6" fillId="9" borderId="20" xfId="6" applyNumberFormat="1" applyFont="1" applyFill="1" applyBorder="1" applyAlignment="1">
      <alignment horizontal="center" wrapText="1"/>
    </xf>
    <xf numFmtId="44" fontId="6" fillId="9" borderId="9" xfId="0" applyNumberFormat="1" applyFont="1" applyFill="1" applyBorder="1" applyAlignment="1">
      <alignment horizontal="center" vertical="center"/>
    </xf>
    <xf numFmtId="44" fontId="28" fillId="9" borderId="9" xfId="0" applyNumberFormat="1" applyFont="1" applyFill="1" applyBorder="1" applyAlignment="1">
      <alignment horizontal="center" vertical="center"/>
    </xf>
    <xf numFmtId="44" fontId="28" fillId="9" borderId="28" xfId="0" applyNumberFormat="1" applyFont="1" applyFill="1" applyBorder="1" applyAlignment="1">
      <alignment horizontal="center" vertical="center"/>
    </xf>
    <xf numFmtId="0" fontId="6" fillId="9" borderId="14" xfId="0" applyFont="1" applyFill="1" applyBorder="1" applyAlignment="1" applyProtection="1">
      <alignment horizontal="right" vertical="center"/>
      <protection locked="0"/>
    </xf>
    <xf numFmtId="0" fontId="6" fillId="9" borderId="9" xfId="0" applyFont="1" applyFill="1" applyBorder="1" applyAlignment="1" applyProtection="1">
      <alignment horizontal="center" vertical="center"/>
      <protection locked="0"/>
    </xf>
    <xf numFmtId="0" fontId="6" fillId="9" borderId="9" xfId="0" applyFont="1" applyFill="1" applyBorder="1" applyAlignment="1">
      <alignment horizontal="center"/>
    </xf>
    <xf numFmtId="0" fontId="6" fillId="9" borderId="9" xfId="0" applyFont="1" applyFill="1" applyBorder="1" applyAlignment="1" applyProtection="1">
      <alignment horizontal="right" vertical="center"/>
      <protection locked="0"/>
    </xf>
    <xf numFmtId="0" fontId="29" fillId="0" borderId="0" xfId="0" applyFont="1" applyAlignment="1">
      <alignment horizontal="left" vertical="center"/>
    </xf>
    <xf numFmtId="0" fontId="30" fillId="0" borderId="0" xfId="3" applyFont="1" applyAlignment="1">
      <alignment horizontal="left" vertical="center"/>
    </xf>
    <xf numFmtId="49" fontId="6" fillId="9" borderId="15" xfId="4" applyNumberFormat="1" applyFont="1" applyFill="1" applyBorder="1" applyAlignment="1" applyProtection="1">
      <alignment horizontal="center" vertical="center"/>
      <protection locked="0"/>
    </xf>
    <xf numFmtId="0" fontId="6" fillId="9" borderId="15" xfId="4" applyFont="1" applyFill="1" applyBorder="1" applyAlignment="1" applyProtection="1">
      <alignment horizontal="center" vertical="center"/>
      <protection locked="0"/>
    </xf>
    <xf numFmtId="44" fontId="6" fillId="9" borderId="0" xfId="1" applyNumberFormat="1" applyFont="1" applyFill="1" applyBorder="1" applyAlignment="1">
      <alignment horizontal="center" vertical="center"/>
    </xf>
    <xf numFmtId="0" fontId="19" fillId="9" borderId="9" xfId="7" applyFont="1" applyFill="1" applyBorder="1" applyAlignment="1">
      <alignment horizontal="center" vertical="center" wrapText="1"/>
    </xf>
    <xf numFmtId="0" fontId="19" fillId="9" borderId="12" xfId="7" applyFont="1" applyFill="1" applyBorder="1" applyAlignment="1">
      <alignment horizontal="center" vertical="center" wrapText="1"/>
    </xf>
    <xf numFmtId="0" fontId="16" fillId="9" borderId="0" xfId="5" applyFont="1" applyFill="1" applyBorder="1" applyAlignment="1">
      <alignment horizontal="center" vertical="center"/>
    </xf>
    <xf numFmtId="0" fontId="32" fillId="9" borderId="17" xfId="4" applyFont="1" applyFill="1" applyBorder="1" applyAlignment="1" applyProtection="1">
      <alignment horizontal="center" vertical="center"/>
      <protection locked="0"/>
    </xf>
    <xf numFmtId="2" fontId="6" fillId="9" borderId="0" xfId="0" applyNumberFormat="1" applyFont="1" applyFill="1" applyAlignment="1">
      <alignment horizontal="center" vertical="center"/>
    </xf>
    <xf numFmtId="164" fontId="6" fillId="9" borderId="0" xfId="0" applyNumberFormat="1" applyFont="1" applyFill="1" applyAlignment="1">
      <alignment horizontal="center" vertical="center"/>
    </xf>
    <xf numFmtId="0" fontId="20" fillId="9" borderId="14" xfId="0" applyNumberFormat="1" applyFont="1" applyFill="1" applyBorder="1" applyAlignment="1">
      <alignment horizontal="center" vertical="center"/>
    </xf>
    <xf numFmtId="0" fontId="20" fillId="9" borderId="9" xfId="0" applyNumberFormat="1" applyFont="1" applyFill="1" applyBorder="1" applyAlignment="1">
      <alignment horizontal="center" vertical="center"/>
    </xf>
    <xf numFmtId="0" fontId="20" fillId="9" borderId="12" xfId="0" applyNumberFormat="1" applyFont="1" applyFill="1" applyBorder="1" applyAlignment="1">
      <alignment horizontal="center" vertical="center"/>
    </xf>
    <xf numFmtId="0" fontId="0" fillId="0" borderId="9" xfId="0" applyBorder="1" applyAlignment="1">
      <alignment horizontal="center" vertical="center" wrapText="1"/>
    </xf>
    <xf numFmtId="0" fontId="0" fillId="0" borderId="9" xfId="0" applyFont="1" applyBorder="1" applyAlignment="1">
      <alignment horizontal="center" vertical="center" wrapText="1"/>
    </xf>
    <xf numFmtId="0" fontId="31" fillId="8" borderId="0" xfId="4" applyFont="1" applyFill="1" applyBorder="1" applyAlignment="1">
      <alignment horizontal="right" vertical="center"/>
    </xf>
    <xf numFmtId="0" fontId="33" fillId="10" borderId="9" xfId="7" applyFont="1" applyFill="1" applyBorder="1" applyAlignment="1">
      <alignment horizontal="center" vertical="center" wrapText="1"/>
    </xf>
    <xf numFmtId="0" fontId="28" fillId="9" borderId="16" xfId="4" applyFont="1" applyFill="1" applyBorder="1" applyAlignment="1" applyProtection="1">
      <alignment horizontal="center" vertical="center"/>
      <protection locked="0"/>
    </xf>
    <xf numFmtId="0" fontId="28" fillId="9" borderId="15" xfId="4" applyFont="1" applyFill="1" applyBorder="1" applyAlignment="1" applyProtection="1">
      <alignment horizontal="center" vertical="center"/>
      <protection locked="0"/>
    </xf>
    <xf numFmtId="0" fontId="12" fillId="0" borderId="0" xfId="4" applyFont="1" applyFill="1" applyBorder="1" applyAlignment="1">
      <alignment horizontal="right" vertical="center"/>
    </xf>
    <xf numFmtId="0" fontId="15" fillId="0" borderId="8" xfId="4" applyFont="1" applyFill="1" applyBorder="1" applyAlignment="1">
      <alignment horizontal="center" vertical="center"/>
    </xf>
    <xf numFmtId="0" fontId="14" fillId="0" borderId="0" xfId="4" applyFont="1" applyFill="1" applyBorder="1" applyAlignment="1">
      <alignment horizontal="center" vertical="center"/>
    </xf>
    <xf numFmtId="0" fontId="13" fillId="4" borderId="0" xfId="0" applyFont="1" applyFill="1" applyBorder="1" applyAlignment="1">
      <alignment horizontal="center" vertical="center"/>
    </xf>
    <xf numFmtId="0" fontId="12" fillId="0" borderId="3" xfId="5" applyFont="1" applyAlignment="1">
      <alignment horizontal="center" vertical="center"/>
    </xf>
    <xf numFmtId="0" fontId="12" fillId="2" borderId="0" xfId="4" applyFont="1" applyBorder="1" applyAlignment="1">
      <alignment horizontal="center" vertical="center"/>
    </xf>
    <xf numFmtId="0" fontId="15" fillId="0" borderId="7" xfId="4" applyFont="1" applyFill="1" applyBorder="1" applyAlignment="1">
      <alignment horizontal="center" vertical="center"/>
    </xf>
    <xf numFmtId="0" fontId="28" fillId="0" borderId="0" xfId="0" applyFont="1" applyBorder="1" applyAlignment="1">
      <alignment horizontal="right" vertical="center"/>
    </xf>
    <xf numFmtId="0" fontId="28" fillId="0" borderId="27" xfId="0" applyFont="1" applyBorder="1" applyAlignment="1">
      <alignment horizontal="right" vertical="center"/>
    </xf>
    <xf numFmtId="0" fontId="20" fillId="0" borderId="21" xfId="0" applyNumberFormat="1" applyFont="1" applyBorder="1" applyAlignment="1">
      <alignment horizontal="center" vertical="center"/>
    </xf>
    <xf numFmtId="0" fontId="20" fillId="0" borderId="13" xfId="0" applyNumberFormat="1" applyFont="1" applyBorder="1" applyAlignment="1">
      <alignment horizontal="center" vertical="center"/>
    </xf>
    <xf numFmtId="0" fontId="20" fillId="0" borderId="22" xfId="0" applyNumberFormat="1"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12" xfId="0" applyNumberFormat="1" applyFont="1" applyBorder="1" applyAlignment="1">
      <alignment horizontal="center" vertical="center"/>
    </xf>
    <xf numFmtId="0" fontId="20" fillId="0" borderId="14" xfId="0" applyNumberFormat="1" applyFont="1" applyBorder="1" applyAlignment="1">
      <alignment horizontal="center" vertical="center"/>
    </xf>
    <xf numFmtId="0" fontId="27" fillId="0" borderId="11" xfId="0" applyFont="1" applyBorder="1" applyAlignment="1">
      <alignment horizontal="right" vertical="center"/>
    </xf>
    <xf numFmtId="0" fontId="21" fillId="0" borderId="24" xfId="0" applyFont="1" applyBorder="1" applyAlignment="1">
      <alignment horizontal="center" vertical="center" wrapText="1"/>
    </xf>
    <xf numFmtId="0" fontId="21" fillId="0" borderId="0" xfId="0" applyFont="1" applyAlignment="1">
      <alignment horizontal="center" vertical="center" wrapText="1"/>
    </xf>
    <xf numFmtId="0" fontId="28" fillId="0" borderId="0" xfId="6" applyFont="1" applyFill="1" applyBorder="1" applyAlignment="1">
      <alignment horizontal="right" wrapText="1"/>
    </xf>
    <xf numFmtId="2" fontId="28" fillId="0" borderId="0" xfId="0" applyNumberFormat="1" applyFont="1" applyFill="1" applyBorder="1" applyAlignment="1">
      <alignment horizontal="right"/>
    </xf>
    <xf numFmtId="0" fontId="28" fillId="0" borderId="0" xfId="0" applyFont="1" applyAlignment="1">
      <alignment horizontal="right"/>
    </xf>
    <xf numFmtId="0" fontId="20" fillId="6" borderId="21" xfId="0" applyNumberFormat="1" applyFont="1" applyFill="1" applyBorder="1" applyAlignment="1">
      <alignment horizontal="center" vertical="center"/>
    </xf>
    <xf numFmtId="0" fontId="20" fillId="6" borderId="13" xfId="0" applyNumberFormat="1" applyFont="1" applyFill="1" applyBorder="1" applyAlignment="1">
      <alignment horizontal="center" vertical="center"/>
    </xf>
    <xf numFmtId="0" fontId="20" fillId="6" borderId="22" xfId="0" applyNumberFormat="1" applyFont="1" applyFill="1" applyBorder="1" applyAlignment="1">
      <alignment horizontal="center" vertical="center"/>
    </xf>
    <xf numFmtId="0" fontId="25" fillId="9" borderId="0" xfId="0" applyFont="1" applyFill="1" applyBorder="1" applyAlignment="1">
      <alignment horizontal="center" vertical="center"/>
    </xf>
    <xf numFmtId="0" fontId="16" fillId="9" borderId="0" xfId="5" applyFont="1" applyFill="1" applyBorder="1" applyAlignment="1">
      <alignment horizontal="center" vertical="center"/>
    </xf>
    <xf numFmtId="0" fontId="32" fillId="9" borderId="17" xfId="4" applyFont="1" applyFill="1" applyBorder="1" applyAlignment="1" applyProtection="1">
      <alignment horizontal="center" vertical="center"/>
      <protection locked="0"/>
    </xf>
    <xf numFmtId="0" fontId="26" fillId="9" borderId="17" xfId="4" applyFont="1" applyFill="1" applyBorder="1" applyAlignment="1">
      <alignment horizontal="center" vertical="center" wrapText="1"/>
    </xf>
    <xf numFmtId="0" fontId="31" fillId="8" borderId="0" xfId="4" applyFont="1" applyFill="1" applyBorder="1" applyAlignment="1">
      <alignment horizontal="right" vertical="center"/>
    </xf>
    <xf numFmtId="0" fontId="22" fillId="8" borderId="2" xfId="4" applyFont="1" applyFill="1" applyAlignment="1" applyProtection="1">
      <alignment horizontal="center" vertical="center"/>
      <protection locked="0"/>
    </xf>
    <xf numFmtId="0" fontId="19" fillId="9" borderId="23" xfId="0" applyFont="1" applyFill="1" applyBorder="1" applyAlignment="1">
      <alignment horizontal="center" vertical="center"/>
    </xf>
    <xf numFmtId="0" fontId="19" fillId="9" borderId="24" xfId="0" applyFont="1" applyFill="1" applyBorder="1" applyAlignment="1">
      <alignment horizontal="center" vertical="center"/>
    </xf>
    <xf numFmtId="0" fontId="19" fillId="9" borderId="25" xfId="0" applyFont="1" applyFill="1" applyBorder="1" applyAlignment="1">
      <alignment horizontal="center" vertical="center"/>
    </xf>
    <xf numFmtId="0" fontId="33" fillId="10" borderId="10" xfId="0" applyFont="1" applyFill="1" applyBorder="1" applyAlignment="1">
      <alignment horizontal="center" vertical="center"/>
    </xf>
    <xf numFmtId="0" fontId="22" fillId="8" borderId="29" xfId="4" applyFont="1" applyFill="1" applyBorder="1" applyAlignment="1" applyProtection="1">
      <alignment horizontal="center" vertical="center"/>
      <protection locked="0"/>
    </xf>
    <xf numFmtId="0" fontId="22" fillId="8" borderId="30" xfId="4" applyFont="1" applyFill="1" applyBorder="1" applyAlignment="1" applyProtection="1">
      <alignment horizontal="center" vertical="center"/>
      <protection locked="0"/>
    </xf>
    <xf numFmtId="0" fontId="22" fillId="8" borderId="6" xfId="4" applyFont="1" applyFill="1" applyBorder="1" applyAlignment="1" applyProtection="1">
      <alignment horizontal="center" vertical="center"/>
      <protection locked="0"/>
    </xf>
    <xf numFmtId="0" fontId="4" fillId="2" borderId="2" xfId="4" applyAlignment="1">
      <alignment horizontal="center" vertical="center"/>
    </xf>
    <xf numFmtId="0" fontId="16" fillId="4" borderId="3" xfId="5" applyFont="1" applyFill="1" applyAlignment="1">
      <alignment horizontal="center" vertical="center"/>
    </xf>
    <xf numFmtId="0" fontId="17" fillId="2" borderId="2" xfId="4" applyFont="1" applyAlignment="1">
      <alignment horizontal="center" vertical="center"/>
    </xf>
    <xf numFmtId="0" fontId="18" fillId="2" borderId="2" xfId="4" applyFont="1" applyAlignment="1">
      <alignment horizontal="center" vertical="center" wrapText="1"/>
    </xf>
    <xf numFmtId="0" fontId="19" fillId="7" borderId="10" xfId="0" applyFont="1" applyFill="1" applyBorder="1" applyAlignment="1">
      <alignment horizontal="center" vertical="center"/>
    </xf>
  </cellXfs>
  <cellStyles count="8">
    <cellStyle name="Accent5" xfId="7" builtinId="45"/>
    <cellStyle name="Currency" xfId="1" builtinId="4"/>
    <cellStyle name="Heading 1" xfId="2" builtinId="16"/>
    <cellStyle name="Heading 4" xfId="3" builtinId="19"/>
    <cellStyle name="Input" xfId="4" builtinId="20"/>
    <cellStyle name="Linked Cell" xfId="5" builtinId="24"/>
    <cellStyle name="Normal" xfId="0" builtinId="0"/>
    <cellStyle name="Total" xfId="6" builtinId="25"/>
  </cellStyles>
  <dxfs count="6">
    <dxf>
      <numFmt numFmtId="169" formatCode=";;;"/>
    </dxf>
    <dxf>
      <numFmt numFmtId="169" formatCode=";;;"/>
    </dxf>
    <dxf>
      <numFmt numFmtId="169" formatCode=";;;"/>
    </dxf>
    <dxf>
      <numFmt numFmtId="169" formatCode=";;;"/>
    </dxf>
    <dxf>
      <numFmt numFmtId="169" formatCode=";;;"/>
    </dxf>
    <dxf>
      <numFmt numFmtId="169" formatCode=";;;"/>
    </dxf>
  </dxfs>
  <tableStyles count="0" defaultTableStyle="TableStyleMedium2" defaultPivotStyle="PivotStyleLight16"/>
  <colors>
    <mruColors>
      <color rgb="FF5E2D6B"/>
      <color rgb="FFAB66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8.88671875" defaultRowHeight="14.4" x14ac:dyDescent="0.3"/>
  <cols>
    <col min="1" max="2" width="11.6640625" style="2" customWidth="1"/>
    <col min="3" max="3" width="12.33203125" style="2" customWidth="1"/>
    <col min="4" max="5" width="11.6640625" style="2" customWidth="1"/>
    <col min="6" max="6" width="4.44140625" style="2" customWidth="1"/>
    <col min="7" max="16384" width="8.88671875" style="2"/>
  </cols>
  <sheetData>
    <row r="1" spans="1:5" ht="25.2" customHeight="1" x14ac:dyDescent="0.3">
      <c r="A1" s="83" t="s">
        <v>31</v>
      </c>
      <c r="B1" s="83"/>
      <c r="C1" s="83"/>
      <c r="D1" s="83"/>
      <c r="E1" s="83"/>
    </row>
    <row r="2" spans="1:5" s="17" customFormat="1" ht="22.2" customHeight="1" thickBot="1" x14ac:dyDescent="0.35">
      <c r="A2" s="84" t="s">
        <v>24</v>
      </c>
      <c r="B2" s="84"/>
      <c r="C2" s="19" t="s">
        <v>25</v>
      </c>
      <c r="D2" s="84" t="s">
        <v>26</v>
      </c>
      <c r="E2" s="84"/>
    </row>
    <row r="3" spans="1:5" s="16" customFormat="1" ht="22.2" customHeight="1" thickTop="1" x14ac:dyDescent="0.3">
      <c r="A3" s="85" t="s">
        <v>38</v>
      </c>
      <c r="B3" s="85"/>
      <c r="C3" s="20">
        <v>2016</v>
      </c>
      <c r="D3" s="85" t="s">
        <v>41</v>
      </c>
      <c r="E3" s="85"/>
    </row>
    <row r="4" spans="1:5" s="18" customFormat="1" ht="16.2" customHeight="1" x14ac:dyDescent="0.3">
      <c r="A4" s="80" t="s">
        <v>34</v>
      </c>
      <c r="B4" s="80"/>
      <c r="C4" s="86" t="s">
        <v>36</v>
      </c>
      <c r="D4" s="86"/>
      <c r="E4" s="86"/>
    </row>
    <row r="5" spans="1:5" s="18" customFormat="1" ht="16.2" customHeight="1" x14ac:dyDescent="0.3">
      <c r="A5" s="80" t="s">
        <v>35</v>
      </c>
      <c r="B5" s="80"/>
      <c r="C5" s="81" t="s">
        <v>37</v>
      </c>
      <c r="D5" s="81"/>
      <c r="E5" s="81"/>
    </row>
    <row r="6" spans="1:5" s="18" customFormat="1" ht="16.2" customHeight="1" x14ac:dyDescent="0.3">
      <c r="A6" s="82" t="s">
        <v>33</v>
      </c>
      <c r="B6" s="82"/>
      <c r="C6" s="82"/>
      <c r="D6" s="82"/>
      <c r="E6" s="82"/>
    </row>
    <row r="7" spans="1:5" ht="10.199999999999999" customHeight="1" x14ac:dyDescent="0.3"/>
    <row r="8" spans="1:5" ht="20.399999999999999" thickBot="1" x14ac:dyDescent="0.35">
      <c r="A8" s="4" t="s">
        <v>0</v>
      </c>
    </row>
    <row r="9" spans="1:5" ht="16.2" thickTop="1" x14ac:dyDescent="0.3">
      <c r="B9" s="14" t="s">
        <v>7</v>
      </c>
    </row>
    <row r="10" spans="1:5" x14ac:dyDescent="0.3">
      <c r="B10" s="2" t="s">
        <v>5</v>
      </c>
    </row>
    <row r="12" spans="1:5" x14ac:dyDescent="0.3">
      <c r="B12" s="7">
        <v>4500</v>
      </c>
      <c r="C12" s="1">
        <v>12</v>
      </c>
      <c r="D12" s="1">
        <v>45</v>
      </c>
      <c r="E12" s="10">
        <f>(B12*C12)/45</f>
        <v>1200</v>
      </c>
    </row>
    <row r="13" spans="1:5" ht="27" customHeight="1" thickBot="1" x14ac:dyDescent="0.35">
      <c r="B13" s="9" t="s">
        <v>11</v>
      </c>
      <c r="C13" s="9" t="s">
        <v>13</v>
      </c>
      <c r="D13" s="9" t="s">
        <v>14</v>
      </c>
      <c r="E13" s="9" t="s">
        <v>12</v>
      </c>
    </row>
    <row r="14" spans="1:5" ht="10.199999999999999" customHeight="1" thickTop="1" x14ac:dyDescent="0.3"/>
    <row r="15" spans="1:5" ht="20.399999999999999" thickBot="1" x14ac:dyDescent="0.35">
      <c r="A15" s="4" t="s">
        <v>1</v>
      </c>
    </row>
    <row r="16" spans="1:5" ht="16.2" thickTop="1" x14ac:dyDescent="0.3">
      <c r="B16" s="14" t="s">
        <v>6</v>
      </c>
    </row>
    <row r="17" spans="1:4" x14ac:dyDescent="0.3">
      <c r="B17" s="2" t="s">
        <v>2</v>
      </c>
    </row>
    <row r="19" spans="1:4" x14ac:dyDescent="0.3">
      <c r="B19" s="32" t="s">
        <v>79</v>
      </c>
      <c r="C19" s="23">
        <v>45</v>
      </c>
      <c r="D19" s="21">
        <f>B19/C19</f>
        <v>8.8888888888888892E-2</v>
      </c>
    </row>
    <row r="20" spans="1:4" ht="27" customHeight="1" thickBot="1" x14ac:dyDescent="0.35">
      <c r="B20" s="9" t="s">
        <v>80</v>
      </c>
      <c r="C20" s="9" t="s">
        <v>82</v>
      </c>
      <c r="D20" s="22" t="s">
        <v>81</v>
      </c>
    </row>
    <row r="21" spans="1:4" ht="10.199999999999999" customHeight="1" thickTop="1" x14ac:dyDescent="0.3"/>
    <row r="22" spans="1:4" ht="20.399999999999999" thickBot="1" x14ac:dyDescent="0.35">
      <c r="A22" s="4" t="s">
        <v>3</v>
      </c>
    </row>
    <row r="23" spans="1:4" ht="16.2" thickTop="1" x14ac:dyDescent="0.3">
      <c r="B23" s="14" t="s">
        <v>4</v>
      </c>
    </row>
    <row r="24" spans="1:4" x14ac:dyDescent="0.3">
      <c r="B24" s="2" t="s">
        <v>30</v>
      </c>
    </row>
    <row r="26" spans="1:4" x14ac:dyDescent="0.3">
      <c r="B26" s="12">
        <f>E12</f>
        <v>1200</v>
      </c>
      <c r="C26" s="11">
        <v>65</v>
      </c>
      <c r="D26" s="15">
        <f>B26/C26</f>
        <v>18.46153846153846</v>
      </c>
    </row>
    <row r="27" spans="1:4" ht="27" customHeight="1" thickBot="1" x14ac:dyDescent="0.35">
      <c r="B27" s="9" t="s">
        <v>15</v>
      </c>
      <c r="C27" s="9" t="s">
        <v>16</v>
      </c>
      <c r="D27" s="9" t="s">
        <v>17</v>
      </c>
    </row>
    <row r="28" spans="1:4" ht="10.199999999999999" customHeight="1" thickTop="1" x14ac:dyDescent="0.3"/>
    <row r="29" spans="1:4" ht="20.399999999999999" thickBot="1" x14ac:dyDescent="0.35">
      <c r="A29" s="4" t="s">
        <v>8</v>
      </c>
    </row>
    <row r="30" spans="1:4" ht="16.2" thickTop="1" x14ac:dyDescent="0.3">
      <c r="B30" s="14" t="s">
        <v>23</v>
      </c>
    </row>
    <row r="31" spans="1:4" x14ac:dyDescent="0.3">
      <c r="B31" s="2" t="s">
        <v>9</v>
      </c>
    </row>
    <row r="33" spans="1:4" x14ac:dyDescent="0.3">
      <c r="B33" s="6">
        <f>D26</f>
        <v>18.46153846153846</v>
      </c>
      <c r="C33" s="8">
        <v>21</v>
      </c>
      <c r="D33" s="15">
        <f>B33*C33</f>
        <v>387.69230769230768</v>
      </c>
    </row>
    <row r="34" spans="1:4" ht="27" customHeight="1" thickBot="1" x14ac:dyDescent="0.35">
      <c r="B34" s="9" t="s">
        <v>17</v>
      </c>
      <c r="C34" s="9" t="s">
        <v>19</v>
      </c>
      <c r="D34" s="9" t="s">
        <v>22</v>
      </c>
    </row>
    <row r="35" spans="1:4" ht="10.199999999999999" customHeight="1" thickTop="1" x14ac:dyDescent="0.3"/>
    <row r="36" spans="1:4" ht="20.399999999999999" thickBot="1" x14ac:dyDescent="0.35">
      <c r="A36" s="4" t="s">
        <v>10</v>
      </c>
    </row>
    <row r="37" spans="1:4" ht="16.2" thickTop="1" x14ac:dyDescent="0.3">
      <c r="B37" s="14" t="s">
        <v>32</v>
      </c>
    </row>
    <row r="38" spans="1:4" x14ac:dyDescent="0.3">
      <c r="B38" s="2" t="s">
        <v>29</v>
      </c>
    </row>
    <row r="40" spans="1:4" x14ac:dyDescent="0.3">
      <c r="B40" s="5">
        <f>D33</f>
        <v>387.69230769230768</v>
      </c>
      <c r="C40" s="3">
        <f>D19</f>
        <v>8.8888888888888892E-2</v>
      </c>
      <c r="D40" s="13">
        <f>B40/C40</f>
        <v>4361.538461538461</v>
      </c>
    </row>
    <row r="41" spans="1:4" ht="27" customHeight="1" thickBot="1" x14ac:dyDescent="0.35">
      <c r="B41" s="9" t="s">
        <v>18</v>
      </c>
      <c r="C41" s="9" t="s">
        <v>20</v>
      </c>
      <c r="D41" s="9" t="s">
        <v>21</v>
      </c>
    </row>
    <row r="42" spans="1:4" ht="10.199999999999999" customHeight="1" thickTop="1" x14ac:dyDescent="0.3"/>
  </sheetData>
  <mergeCells count="10">
    <mergeCell ref="A5:B5"/>
    <mergeCell ref="C5:E5"/>
    <mergeCell ref="A6:E6"/>
    <mergeCell ref="A1:E1"/>
    <mergeCell ref="A2:B2"/>
    <mergeCell ref="D2:E2"/>
    <mergeCell ref="A3:B3"/>
    <mergeCell ref="D3:E3"/>
    <mergeCell ref="A4:B4"/>
    <mergeCell ref="C4:E4"/>
  </mergeCells>
  <dataValidations count="1">
    <dataValidation type="list" showErrorMessage="1" sqref="A3:B3">
      <formula1>Quarter</formula1>
    </dataValidation>
  </dataValidations>
  <printOptions horizontalCentered="1"/>
  <pageMargins left="0.45" right="0.45" top="0.5" bottom="0.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8.88671875" defaultRowHeight="14.4" x14ac:dyDescent="0.3"/>
  <cols>
    <col min="1" max="2" width="11.6640625" style="2" customWidth="1"/>
    <col min="3" max="3" width="12.109375" style="2" customWidth="1"/>
    <col min="4" max="5" width="11.6640625" style="2" customWidth="1"/>
    <col min="6" max="6" width="4.44140625" style="2" customWidth="1"/>
    <col min="7" max="16384" width="8.88671875" style="2"/>
  </cols>
  <sheetData>
    <row r="1" spans="1:5" ht="25.2" customHeight="1" x14ac:dyDescent="0.3">
      <c r="A1" s="83" t="s">
        <v>31</v>
      </c>
      <c r="B1" s="83"/>
      <c r="C1" s="83"/>
      <c r="D1" s="83"/>
      <c r="E1" s="83"/>
    </row>
    <row r="2" spans="1:5" s="17" customFormat="1" ht="22.2" customHeight="1" thickBot="1" x14ac:dyDescent="0.35">
      <c r="A2" s="84" t="s">
        <v>24</v>
      </c>
      <c r="B2" s="84"/>
      <c r="C2" s="19" t="s">
        <v>25</v>
      </c>
      <c r="D2" s="84" t="s">
        <v>26</v>
      </c>
      <c r="E2" s="84"/>
    </row>
    <row r="3" spans="1:5" s="16" customFormat="1" ht="22.2" customHeight="1" thickTop="1" x14ac:dyDescent="0.3">
      <c r="A3" s="85" t="s">
        <v>38</v>
      </c>
      <c r="B3" s="85"/>
      <c r="C3" s="20">
        <v>2016</v>
      </c>
      <c r="D3" s="85" t="s">
        <v>40</v>
      </c>
      <c r="E3" s="85"/>
    </row>
    <row r="4" spans="1:5" s="18" customFormat="1" ht="16.2" customHeight="1" x14ac:dyDescent="0.3">
      <c r="A4" s="80" t="s">
        <v>34</v>
      </c>
      <c r="B4" s="80"/>
      <c r="C4" s="86" t="s">
        <v>36</v>
      </c>
      <c r="D4" s="86"/>
      <c r="E4" s="86"/>
    </row>
    <row r="5" spans="1:5" s="18" customFormat="1" ht="16.2" customHeight="1" x14ac:dyDescent="0.3">
      <c r="A5" s="80" t="s">
        <v>35</v>
      </c>
      <c r="B5" s="80"/>
      <c r="C5" s="81" t="s">
        <v>37</v>
      </c>
      <c r="D5" s="81"/>
      <c r="E5" s="81"/>
    </row>
    <row r="6" spans="1:5" s="18" customFormat="1" ht="16.2" customHeight="1" x14ac:dyDescent="0.3">
      <c r="A6" s="82" t="s">
        <v>33</v>
      </c>
      <c r="B6" s="82"/>
      <c r="C6" s="82"/>
      <c r="D6" s="82"/>
      <c r="E6" s="82"/>
    </row>
    <row r="7" spans="1:5" ht="10.199999999999999" customHeight="1" x14ac:dyDescent="0.3"/>
    <row r="8" spans="1:5" ht="20.399999999999999" thickBot="1" x14ac:dyDescent="0.35">
      <c r="A8" s="4" t="s">
        <v>0</v>
      </c>
    </row>
    <row r="9" spans="1:5" ht="16.2" thickTop="1" x14ac:dyDescent="0.3">
      <c r="B9" s="14" t="s">
        <v>7</v>
      </c>
    </row>
    <row r="10" spans="1:5" x14ac:dyDescent="0.3">
      <c r="B10" s="2" t="s">
        <v>5</v>
      </c>
    </row>
    <row r="12" spans="1:5" x14ac:dyDescent="0.3">
      <c r="B12" s="7">
        <v>4500</v>
      </c>
      <c r="C12" s="1">
        <v>12</v>
      </c>
      <c r="D12" s="1">
        <v>45</v>
      </c>
      <c r="E12" s="10">
        <f>(B12*C12)/45</f>
        <v>1200</v>
      </c>
    </row>
    <row r="13" spans="1:5" ht="27" customHeight="1" thickBot="1" x14ac:dyDescent="0.35">
      <c r="B13" s="9" t="s">
        <v>11</v>
      </c>
      <c r="C13" s="9" t="s">
        <v>13</v>
      </c>
      <c r="D13" s="9" t="s">
        <v>14</v>
      </c>
      <c r="E13" s="9" t="s">
        <v>12</v>
      </c>
    </row>
    <row r="14" spans="1:5" ht="10.199999999999999" customHeight="1" thickTop="1" x14ac:dyDescent="0.3"/>
    <row r="15" spans="1:5" ht="20.399999999999999" thickBot="1" x14ac:dyDescent="0.35">
      <c r="A15" s="4" t="s">
        <v>1</v>
      </c>
    </row>
    <row r="16" spans="1:5" ht="16.2" thickTop="1" x14ac:dyDescent="0.3">
      <c r="B16" s="14" t="s">
        <v>6</v>
      </c>
    </row>
    <row r="17" spans="1:4" x14ac:dyDescent="0.3">
      <c r="B17" s="2" t="s">
        <v>2</v>
      </c>
    </row>
    <row r="19" spans="1:4" x14ac:dyDescent="0.3">
      <c r="B19" s="32" t="s">
        <v>79</v>
      </c>
      <c r="C19" s="23">
        <v>45</v>
      </c>
      <c r="D19" s="21">
        <f>B19/C19</f>
        <v>8.8888888888888892E-2</v>
      </c>
    </row>
    <row r="20" spans="1:4" ht="27" customHeight="1" thickBot="1" x14ac:dyDescent="0.35">
      <c r="B20" s="9" t="s">
        <v>80</v>
      </c>
      <c r="C20" s="9" t="s">
        <v>82</v>
      </c>
      <c r="D20" s="22" t="s">
        <v>81</v>
      </c>
    </row>
    <row r="21" spans="1:4" ht="10.199999999999999" customHeight="1" thickTop="1" x14ac:dyDescent="0.3"/>
    <row r="22" spans="1:4" ht="20.399999999999999" thickBot="1" x14ac:dyDescent="0.35">
      <c r="A22" s="4" t="s">
        <v>3</v>
      </c>
    </row>
    <row r="23" spans="1:4" ht="16.2" thickTop="1" x14ac:dyDescent="0.3">
      <c r="B23" s="14" t="s">
        <v>4</v>
      </c>
    </row>
    <row r="24" spans="1:4" x14ac:dyDescent="0.3">
      <c r="B24" s="2" t="s">
        <v>30</v>
      </c>
    </row>
    <row r="26" spans="1:4" x14ac:dyDescent="0.3">
      <c r="B26" s="12">
        <f>E12</f>
        <v>1200</v>
      </c>
      <c r="C26" s="11">
        <v>58</v>
      </c>
      <c r="D26" s="15">
        <f>B26/C26</f>
        <v>20.689655172413794</v>
      </c>
    </row>
    <row r="27" spans="1:4" ht="27" customHeight="1" thickBot="1" x14ac:dyDescent="0.35">
      <c r="B27" s="9" t="s">
        <v>15</v>
      </c>
      <c r="C27" s="9" t="s">
        <v>16</v>
      </c>
      <c r="D27" s="9" t="s">
        <v>17</v>
      </c>
    </row>
    <row r="28" spans="1:4" ht="10.199999999999999" customHeight="1" thickTop="1" x14ac:dyDescent="0.3"/>
    <row r="29" spans="1:4" ht="20.399999999999999" thickBot="1" x14ac:dyDescent="0.35">
      <c r="A29" s="4" t="s">
        <v>8</v>
      </c>
    </row>
    <row r="30" spans="1:4" ht="16.2" thickTop="1" x14ac:dyDescent="0.3">
      <c r="B30" s="14" t="s">
        <v>23</v>
      </c>
    </row>
    <row r="31" spans="1:4" x14ac:dyDescent="0.3">
      <c r="B31" s="2" t="s">
        <v>9</v>
      </c>
    </row>
    <row r="33" spans="1:4" x14ac:dyDescent="0.3">
      <c r="B33" s="6">
        <f>D26</f>
        <v>20.689655172413794</v>
      </c>
      <c r="C33" s="8">
        <v>21</v>
      </c>
      <c r="D33" s="15">
        <f>B33*C33</f>
        <v>434.48275862068965</v>
      </c>
    </row>
    <row r="34" spans="1:4" ht="27" customHeight="1" thickBot="1" x14ac:dyDescent="0.35">
      <c r="B34" s="9" t="s">
        <v>17</v>
      </c>
      <c r="C34" s="9" t="s">
        <v>19</v>
      </c>
      <c r="D34" s="9" t="s">
        <v>22</v>
      </c>
    </row>
    <row r="35" spans="1:4" ht="10.199999999999999" customHeight="1" thickTop="1" x14ac:dyDescent="0.3"/>
    <row r="36" spans="1:4" ht="20.399999999999999" thickBot="1" x14ac:dyDescent="0.35">
      <c r="A36" s="4" t="s">
        <v>10</v>
      </c>
    </row>
    <row r="37" spans="1:4" ht="16.2" thickTop="1" x14ac:dyDescent="0.3">
      <c r="B37" s="14" t="s">
        <v>32</v>
      </c>
    </row>
    <row r="38" spans="1:4" x14ac:dyDescent="0.3">
      <c r="B38" s="2" t="s">
        <v>29</v>
      </c>
    </row>
    <row r="40" spans="1:4" x14ac:dyDescent="0.3">
      <c r="B40" s="5">
        <f>D33</f>
        <v>434.48275862068965</v>
      </c>
      <c r="C40" s="3">
        <f>D19</f>
        <v>8.8888888888888892E-2</v>
      </c>
      <c r="D40" s="13">
        <f>B40/C40</f>
        <v>4887.9310344827582</v>
      </c>
    </row>
    <row r="41" spans="1:4" ht="27" customHeight="1" thickBot="1" x14ac:dyDescent="0.35">
      <c r="B41" s="9" t="s">
        <v>18</v>
      </c>
      <c r="C41" s="9" t="s">
        <v>20</v>
      </c>
      <c r="D41" s="9" t="s">
        <v>21</v>
      </c>
    </row>
    <row r="42" spans="1:4" ht="10.199999999999999" customHeight="1" thickTop="1" x14ac:dyDescent="0.3"/>
  </sheetData>
  <mergeCells count="10">
    <mergeCell ref="A5:B5"/>
    <mergeCell ref="C5:E5"/>
    <mergeCell ref="A6:E6"/>
    <mergeCell ref="A1:E1"/>
    <mergeCell ref="A2:B2"/>
    <mergeCell ref="D2:E2"/>
    <mergeCell ref="A3:B3"/>
    <mergeCell ref="D3:E3"/>
    <mergeCell ref="A4:B4"/>
    <mergeCell ref="C4:E4"/>
  </mergeCells>
  <dataValidations count="1">
    <dataValidation type="list" showErrorMessage="1" sqref="A3:B3">
      <formula1>Quarter</formula1>
    </dataValidation>
  </dataValidations>
  <printOptions horizontalCentered="1"/>
  <pageMargins left="0.45" right="0.45"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workbookViewId="0">
      <selection sqref="A1:E1"/>
    </sheetView>
  </sheetViews>
  <sheetFormatPr defaultColWidth="8.88671875" defaultRowHeight="14.4" x14ac:dyDescent="0.3"/>
  <cols>
    <col min="1" max="2" width="11.6640625" style="2" customWidth="1"/>
    <col min="3" max="3" width="12.5546875" style="2" customWidth="1"/>
    <col min="4" max="5" width="11.6640625" style="2" customWidth="1"/>
    <col min="6" max="6" width="4.44140625" style="2" customWidth="1"/>
    <col min="7" max="16384" width="8.88671875" style="2"/>
  </cols>
  <sheetData>
    <row r="1" spans="1:5" ht="25.2" customHeight="1" x14ac:dyDescent="0.3">
      <c r="A1" s="83" t="s">
        <v>31</v>
      </c>
      <c r="B1" s="83"/>
      <c r="C1" s="83"/>
      <c r="D1" s="83"/>
      <c r="E1" s="83"/>
    </row>
    <row r="2" spans="1:5" s="17" customFormat="1" ht="22.2" customHeight="1" thickBot="1" x14ac:dyDescent="0.35">
      <c r="A2" s="84" t="s">
        <v>24</v>
      </c>
      <c r="B2" s="84"/>
      <c r="C2" s="19" t="s">
        <v>25</v>
      </c>
      <c r="D2" s="84" t="s">
        <v>26</v>
      </c>
      <c r="E2" s="84"/>
    </row>
    <row r="3" spans="1:5" s="16" customFormat="1" ht="22.2" customHeight="1" thickTop="1" x14ac:dyDescent="0.3">
      <c r="A3" s="85" t="s">
        <v>28</v>
      </c>
      <c r="B3" s="85"/>
      <c r="C3" s="20">
        <v>2016</v>
      </c>
      <c r="D3" s="85" t="s">
        <v>27</v>
      </c>
      <c r="E3" s="85"/>
    </row>
    <row r="4" spans="1:5" s="18" customFormat="1" ht="16.2" customHeight="1" x14ac:dyDescent="0.3">
      <c r="A4" s="80" t="s">
        <v>34</v>
      </c>
      <c r="B4" s="80"/>
      <c r="C4" s="86" t="s">
        <v>36</v>
      </c>
      <c r="D4" s="86"/>
      <c r="E4" s="86"/>
    </row>
    <row r="5" spans="1:5" s="18" customFormat="1" ht="16.2" customHeight="1" x14ac:dyDescent="0.3">
      <c r="A5" s="80" t="s">
        <v>35</v>
      </c>
      <c r="B5" s="80"/>
      <c r="C5" s="81" t="s">
        <v>37</v>
      </c>
      <c r="D5" s="81"/>
      <c r="E5" s="81"/>
    </row>
    <row r="6" spans="1:5" s="18" customFormat="1" ht="16.2" customHeight="1" x14ac:dyDescent="0.3">
      <c r="A6" s="82" t="s">
        <v>33</v>
      </c>
      <c r="B6" s="82"/>
      <c r="C6" s="82"/>
      <c r="D6" s="82"/>
      <c r="E6" s="82"/>
    </row>
    <row r="7" spans="1:5" ht="10.199999999999999" customHeight="1" x14ac:dyDescent="0.3"/>
    <row r="8" spans="1:5" ht="20.399999999999999" thickBot="1" x14ac:dyDescent="0.35">
      <c r="A8" s="4" t="s">
        <v>0</v>
      </c>
    </row>
    <row r="9" spans="1:5" ht="16.2" thickTop="1" x14ac:dyDescent="0.3">
      <c r="B9" s="14" t="s">
        <v>7</v>
      </c>
    </row>
    <row r="10" spans="1:5" x14ac:dyDescent="0.3">
      <c r="B10" s="2" t="s">
        <v>5</v>
      </c>
    </row>
    <row r="12" spans="1:5" x14ac:dyDescent="0.3">
      <c r="B12" s="7">
        <v>5161</v>
      </c>
      <c r="C12" s="1">
        <v>12</v>
      </c>
      <c r="D12" s="1">
        <v>45</v>
      </c>
      <c r="E12" s="10">
        <f>(B12*C12)/45</f>
        <v>1376.2666666666667</v>
      </c>
    </row>
    <row r="13" spans="1:5" ht="27" customHeight="1" thickBot="1" x14ac:dyDescent="0.35">
      <c r="B13" s="9" t="s">
        <v>11</v>
      </c>
      <c r="C13" s="9" t="s">
        <v>13</v>
      </c>
      <c r="D13" s="9" t="s">
        <v>14</v>
      </c>
      <c r="E13" s="9" t="s">
        <v>12</v>
      </c>
    </row>
    <row r="14" spans="1:5" ht="10.199999999999999" customHeight="1" thickTop="1" x14ac:dyDescent="0.3"/>
    <row r="15" spans="1:5" ht="20.399999999999999" thickBot="1" x14ac:dyDescent="0.35">
      <c r="A15" s="4" t="s">
        <v>1</v>
      </c>
    </row>
    <row r="16" spans="1:5" ht="16.2" thickTop="1" x14ac:dyDescent="0.3">
      <c r="B16" s="14" t="s">
        <v>6</v>
      </c>
    </row>
    <row r="17" spans="1:4" x14ac:dyDescent="0.3">
      <c r="B17" s="2" t="s">
        <v>2</v>
      </c>
    </row>
    <row r="19" spans="1:4" x14ac:dyDescent="0.3">
      <c r="B19" s="32" t="s">
        <v>79</v>
      </c>
      <c r="C19" s="23">
        <v>45</v>
      </c>
      <c r="D19" s="21">
        <f>B19/C19</f>
        <v>8.8888888888888892E-2</v>
      </c>
    </row>
    <row r="20" spans="1:4" ht="27" customHeight="1" thickBot="1" x14ac:dyDescent="0.35">
      <c r="B20" s="9" t="s">
        <v>80</v>
      </c>
      <c r="C20" s="9" t="s">
        <v>82</v>
      </c>
      <c r="D20" s="22" t="s">
        <v>81</v>
      </c>
    </row>
    <row r="21" spans="1:4" ht="10.199999999999999" customHeight="1" thickTop="1" x14ac:dyDescent="0.3"/>
    <row r="22" spans="1:4" ht="20.399999999999999" thickBot="1" x14ac:dyDescent="0.35">
      <c r="A22" s="4" t="s">
        <v>3</v>
      </c>
    </row>
    <row r="23" spans="1:4" ht="16.2" thickTop="1" x14ac:dyDescent="0.3">
      <c r="B23" s="14" t="s">
        <v>4</v>
      </c>
    </row>
    <row r="24" spans="1:4" x14ac:dyDescent="0.3">
      <c r="B24" s="2" t="s">
        <v>30</v>
      </c>
    </row>
    <row r="26" spans="1:4" x14ac:dyDescent="0.3">
      <c r="B26" s="12">
        <f>E12</f>
        <v>1376.2666666666667</v>
      </c>
      <c r="C26" s="11">
        <v>59</v>
      </c>
      <c r="D26" s="15">
        <f>B26/C26</f>
        <v>23.326553672316383</v>
      </c>
    </row>
    <row r="27" spans="1:4" ht="27" customHeight="1" thickBot="1" x14ac:dyDescent="0.35">
      <c r="B27" s="9" t="s">
        <v>15</v>
      </c>
      <c r="C27" s="9" t="s">
        <v>16</v>
      </c>
      <c r="D27" s="9" t="s">
        <v>17</v>
      </c>
    </row>
    <row r="28" spans="1:4" ht="10.199999999999999" customHeight="1" thickTop="1" x14ac:dyDescent="0.3"/>
    <row r="29" spans="1:4" ht="20.399999999999999" thickBot="1" x14ac:dyDescent="0.35">
      <c r="A29" s="4" t="s">
        <v>8</v>
      </c>
    </row>
    <row r="30" spans="1:4" ht="16.2" thickTop="1" x14ac:dyDescent="0.3">
      <c r="B30" s="14" t="s">
        <v>23</v>
      </c>
    </row>
    <row r="31" spans="1:4" x14ac:dyDescent="0.3">
      <c r="B31" s="2" t="s">
        <v>9</v>
      </c>
    </row>
    <row r="33" spans="1:4" x14ac:dyDescent="0.3">
      <c r="B33" s="6">
        <f>D26</f>
        <v>23.326553672316383</v>
      </c>
      <c r="C33" s="8">
        <v>21</v>
      </c>
      <c r="D33" s="15">
        <f>B33*C33</f>
        <v>489.85762711864402</v>
      </c>
    </row>
    <row r="34" spans="1:4" ht="27" customHeight="1" thickBot="1" x14ac:dyDescent="0.35">
      <c r="B34" s="9" t="s">
        <v>17</v>
      </c>
      <c r="C34" s="9" t="s">
        <v>19</v>
      </c>
      <c r="D34" s="9" t="s">
        <v>22</v>
      </c>
    </row>
    <row r="35" spans="1:4" ht="10.199999999999999" customHeight="1" thickTop="1" x14ac:dyDescent="0.3"/>
    <row r="36" spans="1:4" ht="20.399999999999999" thickBot="1" x14ac:dyDescent="0.35">
      <c r="A36" s="4" t="s">
        <v>10</v>
      </c>
    </row>
    <row r="37" spans="1:4" ht="16.2" thickTop="1" x14ac:dyDescent="0.3">
      <c r="B37" s="14" t="s">
        <v>32</v>
      </c>
    </row>
    <row r="38" spans="1:4" x14ac:dyDescent="0.3">
      <c r="B38" s="2" t="s">
        <v>29</v>
      </c>
    </row>
    <row r="40" spans="1:4" x14ac:dyDescent="0.3">
      <c r="B40" s="5">
        <f>D33</f>
        <v>489.85762711864402</v>
      </c>
      <c r="C40" s="3">
        <f>D19</f>
        <v>8.8888888888888892E-2</v>
      </c>
      <c r="D40" s="13">
        <f>B40/C40</f>
        <v>5510.8983050847446</v>
      </c>
    </row>
    <row r="41" spans="1:4" ht="27" customHeight="1" thickBot="1" x14ac:dyDescent="0.35">
      <c r="B41" s="9" t="s">
        <v>18</v>
      </c>
      <c r="C41" s="9" t="s">
        <v>20</v>
      </c>
      <c r="D41" s="9" t="s">
        <v>21</v>
      </c>
    </row>
    <row r="42" spans="1:4" ht="10.199999999999999" customHeight="1" thickTop="1" x14ac:dyDescent="0.3"/>
  </sheetData>
  <mergeCells count="10">
    <mergeCell ref="A6:E6"/>
    <mergeCell ref="A4:B4"/>
    <mergeCell ref="A5:B5"/>
    <mergeCell ref="C4:E4"/>
    <mergeCell ref="C5:E5"/>
    <mergeCell ref="A3:B3"/>
    <mergeCell ref="A2:B2"/>
    <mergeCell ref="D2:E2"/>
    <mergeCell ref="D3:E3"/>
    <mergeCell ref="A1:E1"/>
  </mergeCells>
  <dataValidations count="1">
    <dataValidation type="list" showErrorMessage="1" sqref="A3:B3">
      <formula1>Quarter</formula1>
    </dataValidation>
  </dataValidations>
  <printOptions horizontalCentered="1"/>
  <pageMargins left="0.45" right="0.45" top="0.5" bottom="0.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tabSelected="1" zoomScaleNormal="100" workbookViewId="0">
      <selection activeCell="B12" sqref="B12"/>
    </sheetView>
  </sheetViews>
  <sheetFormatPr defaultColWidth="8.88671875" defaultRowHeight="14.4" x14ac:dyDescent="0.3"/>
  <cols>
    <col min="1" max="1" width="20.33203125" style="2" customWidth="1"/>
    <col min="2" max="4" width="12.6640625" style="2" customWidth="1"/>
    <col min="5" max="5" width="19.109375" style="2" bestFit="1" customWidth="1"/>
    <col min="6" max="6" width="4.44140625" style="2" customWidth="1"/>
    <col min="7" max="11" width="12.6640625" style="2" customWidth="1"/>
    <col min="12" max="12" width="8.88671875" style="2"/>
    <col min="13" max="15" width="11.6640625" style="2" customWidth="1"/>
    <col min="16" max="16384" width="8.88671875" style="2"/>
  </cols>
  <sheetData>
    <row r="1" spans="1:11" ht="25.2" customHeight="1" x14ac:dyDescent="0.3">
      <c r="A1" s="106" t="s">
        <v>94</v>
      </c>
      <c r="B1" s="106"/>
      <c r="C1" s="106"/>
      <c r="D1" s="106"/>
      <c r="E1" s="106"/>
    </row>
    <row r="2" spans="1:11" s="17" customFormat="1" ht="22.2" customHeight="1" thickBot="1" x14ac:dyDescent="0.35">
      <c r="A2" s="107" t="s">
        <v>102</v>
      </c>
      <c r="B2" s="107"/>
      <c r="C2" s="67" t="s">
        <v>25</v>
      </c>
      <c r="D2" s="107"/>
      <c r="E2" s="107"/>
    </row>
    <row r="3" spans="1:11" s="16" customFormat="1" ht="22.2" customHeight="1" thickTop="1" x14ac:dyDescent="0.3">
      <c r="A3" s="108" t="s">
        <v>28</v>
      </c>
      <c r="B3" s="108"/>
      <c r="C3" s="68">
        <v>2019</v>
      </c>
      <c r="D3" s="109" t="s">
        <v>83</v>
      </c>
      <c r="E3" s="109"/>
    </row>
    <row r="4" spans="1:11" s="18" customFormat="1" ht="16.2" customHeight="1" x14ac:dyDescent="0.3">
      <c r="A4" s="110" t="s">
        <v>34</v>
      </c>
      <c r="B4" s="110"/>
      <c r="C4" s="111"/>
      <c r="D4" s="111"/>
      <c r="E4" s="111"/>
    </row>
    <row r="5" spans="1:11" s="18" customFormat="1" ht="16.2" customHeight="1" x14ac:dyDescent="0.3">
      <c r="A5" s="76"/>
      <c r="B5" s="76" t="s">
        <v>106</v>
      </c>
      <c r="C5" s="116"/>
      <c r="D5" s="117"/>
      <c r="E5" s="118"/>
    </row>
    <row r="6" spans="1:11" s="18" customFormat="1" ht="16.2" customHeight="1" x14ac:dyDescent="0.3">
      <c r="A6" s="110" t="s">
        <v>35</v>
      </c>
      <c r="B6" s="110"/>
      <c r="C6" s="111"/>
      <c r="D6" s="111"/>
      <c r="E6" s="111"/>
    </row>
    <row r="7" spans="1:11" ht="10.199999999999999" customHeight="1" x14ac:dyDescent="0.3"/>
    <row r="8" spans="1:11" ht="20.399999999999999" thickBot="1" x14ac:dyDescent="0.35">
      <c r="A8" s="33" t="s">
        <v>0</v>
      </c>
    </row>
    <row r="9" spans="1:11" ht="16.2" thickTop="1" x14ac:dyDescent="0.3">
      <c r="A9" s="34"/>
      <c r="B9" s="61" t="s">
        <v>7</v>
      </c>
      <c r="C9" s="60"/>
    </row>
    <row r="10" spans="1:11" x14ac:dyDescent="0.3">
      <c r="A10" s="34"/>
      <c r="B10" s="60" t="s">
        <v>5</v>
      </c>
      <c r="C10" s="60"/>
    </row>
    <row r="11" spans="1:11" x14ac:dyDescent="0.3">
      <c r="A11" s="34"/>
    </row>
    <row r="12" spans="1:11" x14ac:dyDescent="0.3">
      <c r="A12" s="34"/>
      <c r="B12" s="39"/>
      <c r="C12" s="1">
        <v>12</v>
      </c>
      <c r="D12" s="1">
        <v>45</v>
      </c>
      <c r="E12" s="44">
        <f>ROUND((B12*C12)/45,2)</f>
        <v>0</v>
      </c>
    </row>
    <row r="13" spans="1:11" ht="27" customHeight="1" thickBot="1" x14ac:dyDescent="0.35">
      <c r="A13" s="34"/>
      <c r="B13" s="35" t="s">
        <v>11</v>
      </c>
      <c r="C13" s="35" t="s">
        <v>13</v>
      </c>
      <c r="D13" s="35" t="s">
        <v>14</v>
      </c>
      <c r="E13" s="35" t="s">
        <v>12</v>
      </c>
    </row>
    <row r="14" spans="1:11" ht="10.199999999999999" customHeight="1" thickTop="1" x14ac:dyDescent="0.3">
      <c r="A14" s="34"/>
    </row>
    <row r="15" spans="1:11" ht="20.399999999999999" thickBot="1" x14ac:dyDescent="0.35">
      <c r="A15" s="33" t="s">
        <v>1</v>
      </c>
      <c r="G15" s="115" t="s">
        <v>107</v>
      </c>
      <c r="H15" s="115"/>
      <c r="I15" s="115"/>
      <c r="J15" s="115"/>
      <c r="K15" s="115"/>
    </row>
    <row r="16" spans="1:11" ht="24.6" thickTop="1" x14ac:dyDescent="0.3">
      <c r="A16" s="34"/>
      <c r="B16" s="14" t="s">
        <v>6</v>
      </c>
      <c r="G16" s="77" t="s">
        <v>42</v>
      </c>
      <c r="H16" s="77" t="s">
        <v>43</v>
      </c>
      <c r="I16" s="77" t="s">
        <v>44</v>
      </c>
      <c r="J16" s="77" t="s">
        <v>45</v>
      </c>
      <c r="K16" s="77" t="s">
        <v>75</v>
      </c>
    </row>
    <row r="17" spans="1:15" x14ac:dyDescent="0.3">
      <c r="A17" s="34"/>
      <c r="B17" s="2" t="s">
        <v>2</v>
      </c>
      <c r="G17" s="27" t="s">
        <v>46</v>
      </c>
      <c r="H17" s="28">
        <v>43355</v>
      </c>
      <c r="I17" s="28">
        <v>43373</v>
      </c>
      <c r="J17" s="27">
        <v>13</v>
      </c>
      <c r="K17" s="92">
        <f>J17+J18+J19+J20</f>
        <v>62</v>
      </c>
    </row>
    <row r="18" spans="1:15" x14ac:dyDescent="0.3">
      <c r="A18" s="34"/>
      <c r="G18" s="27" t="s">
        <v>47</v>
      </c>
      <c r="H18" s="28">
        <v>43374</v>
      </c>
      <c r="I18" s="28">
        <v>43403</v>
      </c>
      <c r="J18" s="27">
        <v>22</v>
      </c>
      <c r="K18" s="93"/>
    </row>
    <row r="19" spans="1:15" x14ac:dyDescent="0.3">
      <c r="A19" s="34"/>
      <c r="B19" s="62" t="s">
        <v>100</v>
      </c>
      <c r="C19" s="63">
        <v>15</v>
      </c>
      <c r="D19" s="45">
        <f>ROUND(B19/C19,3)</f>
        <v>6.7000000000000004E-2</v>
      </c>
      <c r="G19" s="27" t="s">
        <v>48</v>
      </c>
      <c r="H19" s="28">
        <v>43404</v>
      </c>
      <c r="I19" s="28">
        <v>43068</v>
      </c>
      <c r="J19" s="27">
        <v>19</v>
      </c>
      <c r="K19" s="93"/>
    </row>
    <row r="20" spans="1:15" ht="27" customHeight="1" thickBot="1" x14ac:dyDescent="0.35">
      <c r="A20" s="34"/>
      <c r="B20" s="35" t="s">
        <v>80</v>
      </c>
      <c r="C20" s="35" t="s">
        <v>82</v>
      </c>
      <c r="D20" s="36" t="s">
        <v>88</v>
      </c>
      <c r="G20" s="27" t="s">
        <v>49</v>
      </c>
      <c r="H20" s="28">
        <v>43434</v>
      </c>
      <c r="I20" s="28">
        <v>43445</v>
      </c>
      <c r="J20" s="27">
        <v>8</v>
      </c>
      <c r="K20" s="94"/>
      <c r="N20" s="40"/>
      <c r="O20" s="41"/>
    </row>
    <row r="21" spans="1:15" ht="10.199999999999999" customHeight="1" thickTop="1" x14ac:dyDescent="0.3">
      <c r="A21" s="34"/>
      <c r="G21" s="27" t="s">
        <v>50</v>
      </c>
      <c r="H21" s="28">
        <v>43467</v>
      </c>
      <c r="I21" s="28">
        <v>43495</v>
      </c>
      <c r="J21" s="27">
        <v>20</v>
      </c>
      <c r="K21" s="92">
        <f>J21+J22+J23</f>
        <v>59</v>
      </c>
    </row>
    <row r="22" spans="1:15" ht="20.399999999999999" thickBot="1" x14ac:dyDescent="0.35">
      <c r="A22" s="33" t="s">
        <v>3</v>
      </c>
      <c r="G22" s="27" t="s">
        <v>51</v>
      </c>
      <c r="H22" s="28">
        <v>43496</v>
      </c>
      <c r="I22" s="28">
        <v>43524</v>
      </c>
      <c r="J22" s="27">
        <v>21</v>
      </c>
      <c r="K22" s="93"/>
    </row>
    <row r="23" spans="1:15" ht="16.2" thickTop="1" x14ac:dyDescent="0.3">
      <c r="A23" s="34"/>
      <c r="B23" s="14" t="s">
        <v>4</v>
      </c>
      <c r="G23" s="27" t="s">
        <v>52</v>
      </c>
      <c r="H23" s="28">
        <v>43525</v>
      </c>
      <c r="I23" s="28">
        <v>43550</v>
      </c>
      <c r="J23" s="27">
        <v>18</v>
      </c>
      <c r="K23" s="94"/>
    </row>
    <row r="24" spans="1:15" x14ac:dyDescent="0.3">
      <c r="A24" s="34"/>
      <c r="B24" s="2" t="s">
        <v>30</v>
      </c>
      <c r="G24" s="27" t="s">
        <v>53</v>
      </c>
      <c r="H24" s="28">
        <v>43557</v>
      </c>
      <c r="I24" s="28">
        <v>43585</v>
      </c>
      <c r="J24" s="27">
        <v>21</v>
      </c>
      <c r="K24" s="92">
        <f>J25+J24+J26</f>
        <v>56</v>
      </c>
    </row>
    <row r="25" spans="1:15" x14ac:dyDescent="0.3">
      <c r="A25" s="34"/>
      <c r="G25" s="27" t="s">
        <v>54</v>
      </c>
      <c r="H25" s="28">
        <v>43586</v>
      </c>
      <c r="I25" s="28">
        <v>43615</v>
      </c>
      <c r="J25" s="27">
        <v>21</v>
      </c>
      <c r="K25" s="93"/>
    </row>
    <row r="26" spans="1:15" x14ac:dyDescent="0.3">
      <c r="A26" s="34"/>
      <c r="B26" s="64">
        <f>E12</f>
        <v>0</v>
      </c>
      <c r="C26" s="78">
        <v>59</v>
      </c>
      <c r="D26" s="46">
        <f>ROUND(B26/C26,2)</f>
        <v>0</v>
      </c>
      <c r="G26" s="27" t="s">
        <v>55</v>
      </c>
      <c r="H26" s="28">
        <v>43616</v>
      </c>
      <c r="I26" s="28">
        <v>43634</v>
      </c>
      <c r="J26" s="27">
        <v>14</v>
      </c>
      <c r="K26" s="94"/>
    </row>
    <row r="27" spans="1:15" ht="27" customHeight="1" thickBot="1" x14ac:dyDescent="0.35">
      <c r="A27" s="34"/>
      <c r="B27" s="35" t="s">
        <v>15</v>
      </c>
      <c r="C27" s="35" t="s">
        <v>16</v>
      </c>
      <c r="D27" s="35" t="s">
        <v>17</v>
      </c>
    </row>
    <row r="28" spans="1:15" ht="10.199999999999999" customHeight="1" thickTop="1" thickBot="1" x14ac:dyDescent="0.35">
      <c r="A28" s="34"/>
    </row>
    <row r="29" spans="1:15" ht="20.399999999999999" thickBot="1" x14ac:dyDescent="0.35">
      <c r="A29" s="33" t="s">
        <v>8</v>
      </c>
      <c r="G29" s="112" t="s">
        <v>112</v>
      </c>
      <c r="H29" s="113"/>
      <c r="I29" s="113"/>
      <c r="J29" s="113"/>
      <c r="K29" s="114"/>
    </row>
    <row r="30" spans="1:15" ht="25.2" thickTop="1" thickBot="1" x14ac:dyDescent="0.35">
      <c r="A30" s="34"/>
      <c r="B30" s="14" t="s">
        <v>77</v>
      </c>
      <c r="G30" s="65" t="s">
        <v>42</v>
      </c>
      <c r="H30" s="65" t="s">
        <v>57</v>
      </c>
      <c r="I30" s="65" t="s">
        <v>73</v>
      </c>
      <c r="J30" s="66" t="s">
        <v>84</v>
      </c>
      <c r="K30" s="65" t="s">
        <v>74</v>
      </c>
    </row>
    <row r="31" spans="1:15" ht="26.25" customHeight="1" x14ac:dyDescent="0.3">
      <c r="A31" s="34"/>
      <c r="B31" s="2" t="s">
        <v>9</v>
      </c>
      <c r="G31" s="27" t="s">
        <v>50</v>
      </c>
      <c r="H31" s="30" t="s">
        <v>108</v>
      </c>
      <c r="I31" s="30">
        <v>22</v>
      </c>
      <c r="J31" s="103">
        <v>21</v>
      </c>
      <c r="K31" s="95">
        <v>22</v>
      </c>
    </row>
    <row r="32" spans="1:15" ht="26.25" customHeight="1" x14ac:dyDescent="0.3">
      <c r="A32" s="34"/>
      <c r="G32" s="27" t="s">
        <v>51</v>
      </c>
      <c r="H32" s="30" t="s">
        <v>109</v>
      </c>
      <c r="I32" s="30">
        <v>21</v>
      </c>
      <c r="J32" s="104"/>
      <c r="K32" s="90"/>
    </row>
    <row r="33" spans="1:13" ht="26.25" customHeight="1" thickBot="1" x14ac:dyDescent="0.35">
      <c r="A33" s="34"/>
      <c r="B33" s="46">
        <f>D26</f>
        <v>0</v>
      </c>
      <c r="C33" s="79">
        <v>21</v>
      </c>
      <c r="D33" s="47">
        <f>ROUND(B33*C33,2)</f>
        <v>0</v>
      </c>
      <c r="G33" s="27" t="s">
        <v>52</v>
      </c>
      <c r="H33" s="30" t="s">
        <v>110</v>
      </c>
      <c r="I33" s="30">
        <v>21</v>
      </c>
      <c r="J33" s="105"/>
      <c r="K33" s="96"/>
    </row>
    <row r="34" spans="1:13" ht="26.25" customHeight="1" thickBot="1" x14ac:dyDescent="0.35">
      <c r="A34" s="34"/>
      <c r="B34" s="35" t="s">
        <v>17</v>
      </c>
      <c r="C34" s="35" t="s">
        <v>19</v>
      </c>
      <c r="D34" s="35" t="s">
        <v>22</v>
      </c>
      <c r="G34" s="27" t="s">
        <v>53</v>
      </c>
      <c r="H34" s="30" t="s">
        <v>64</v>
      </c>
      <c r="I34" s="30">
        <v>22</v>
      </c>
      <c r="J34" s="89">
        <v>21</v>
      </c>
      <c r="K34" s="95">
        <f>J34+J35+J36</f>
        <v>21</v>
      </c>
    </row>
    <row r="35" spans="1:13" ht="21" customHeight="1" thickTop="1" x14ac:dyDescent="0.3">
      <c r="A35" s="34"/>
      <c r="G35" s="27" t="s">
        <v>54</v>
      </c>
      <c r="H35" s="30" t="s">
        <v>111</v>
      </c>
      <c r="I35" s="30">
        <v>22</v>
      </c>
      <c r="J35" s="90"/>
      <c r="K35" s="90"/>
    </row>
    <row r="36" spans="1:13" ht="20.399999999999999" thickBot="1" x14ac:dyDescent="0.35">
      <c r="A36" s="33" t="s">
        <v>10</v>
      </c>
      <c r="G36" s="27" t="s">
        <v>55</v>
      </c>
      <c r="H36" s="30" t="s">
        <v>113</v>
      </c>
      <c r="I36" s="30">
        <v>21</v>
      </c>
      <c r="J36" s="91"/>
      <c r="K36" s="96"/>
    </row>
    <row r="37" spans="1:13" ht="26.25" customHeight="1" thickTop="1" x14ac:dyDescent="0.3">
      <c r="A37" s="34"/>
      <c r="B37" s="14" t="s">
        <v>32</v>
      </c>
      <c r="G37" s="27" t="s">
        <v>59</v>
      </c>
      <c r="H37" s="30" t="s">
        <v>114</v>
      </c>
      <c r="I37" s="30">
        <v>22</v>
      </c>
      <c r="J37" s="71"/>
      <c r="K37" s="72"/>
    </row>
    <row r="38" spans="1:13" ht="26.25" customHeight="1" thickBot="1" x14ac:dyDescent="0.35">
      <c r="B38" s="2" t="s">
        <v>29</v>
      </c>
      <c r="G38" s="27" t="s">
        <v>60</v>
      </c>
      <c r="H38" s="30" t="s">
        <v>115</v>
      </c>
      <c r="I38" s="30">
        <v>22</v>
      </c>
      <c r="J38" s="73"/>
      <c r="K38" s="72"/>
    </row>
    <row r="39" spans="1:13" ht="26.25" customHeight="1" x14ac:dyDescent="0.3">
      <c r="G39" s="27" t="s">
        <v>46</v>
      </c>
      <c r="H39" s="30" t="s">
        <v>116</v>
      </c>
      <c r="I39" s="30">
        <v>22</v>
      </c>
      <c r="J39" s="103">
        <v>22</v>
      </c>
      <c r="K39" s="95">
        <v>22</v>
      </c>
    </row>
    <row r="40" spans="1:13" ht="26.25" customHeight="1" x14ac:dyDescent="0.3">
      <c r="B40" s="69">
        <f>D33</f>
        <v>0</v>
      </c>
      <c r="C40" s="70">
        <f>D19</f>
        <v>6.7000000000000004E-2</v>
      </c>
      <c r="D40" s="48">
        <f>ROUND(B40/C40,0)</f>
        <v>0</v>
      </c>
      <c r="G40" s="27" t="s">
        <v>47</v>
      </c>
      <c r="H40" s="30" t="s">
        <v>117</v>
      </c>
      <c r="I40" s="30">
        <v>22</v>
      </c>
      <c r="J40" s="104"/>
      <c r="K40" s="90"/>
    </row>
    <row r="41" spans="1:13" ht="29.25" customHeight="1" thickBot="1" x14ac:dyDescent="0.35">
      <c r="B41" s="35" t="s">
        <v>18</v>
      </c>
      <c r="C41" s="35" t="s">
        <v>20</v>
      </c>
      <c r="D41" s="35" t="s">
        <v>21</v>
      </c>
      <c r="G41" s="27" t="s">
        <v>48</v>
      </c>
      <c r="H41" s="30" t="s">
        <v>118</v>
      </c>
      <c r="I41" s="30">
        <v>22</v>
      </c>
      <c r="J41" s="104"/>
      <c r="K41" s="90"/>
      <c r="M41" s="37"/>
    </row>
    <row r="42" spans="1:13" ht="26.25" customHeight="1" thickTop="1" thickBot="1" x14ac:dyDescent="0.35">
      <c r="G42" s="27" t="s">
        <v>49</v>
      </c>
      <c r="H42" s="30" t="s">
        <v>72</v>
      </c>
      <c r="I42" s="30">
        <v>22</v>
      </c>
      <c r="J42" s="105"/>
      <c r="K42" s="96"/>
      <c r="M42" s="38"/>
    </row>
    <row r="43" spans="1:13" ht="20.399999999999999" thickBot="1" x14ac:dyDescent="0.35">
      <c r="A43" s="33" t="s">
        <v>85</v>
      </c>
      <c r="G43" s="98" t="s">
        <v>78</v>
      </c>
      <c r="H43" s="98"/>
      <c r="I43" s="98"/>
      <c r="J43" s="98"/>
      <c r="K43" s="98"/>
      <c r="M43" s="37"/>
    </row>
    <row r="44" spans="1:13" ht="16.2" thickTop="1" x14ac:dyDescent="0.3">
      <c r="A44" s="34"/>
      <c r="B44" s="14" t="s">
        <v>90</v>
      </c>
      <c r="G44" s="99"/>
      <c r="H44" s="99"/>
      <c r="I44" s="99"/>
      <c r="J44" s="99"/>
      <c r="K44" s="99"/>
    </row>
    <row r="45" spans="1:13" ht="6" customHeight="1" thickBot="1" x14ac:dyDescent="0.35">
      <c r="G45" s="99"/>
      <c r="H45" s="99"/>
      <c r="I45" s="99"/>
      <c r="J45" s="99"/>
      <c r="K45" s="99"/>
    </row>
    <row r="46" spans="1:13" ht="15" thickBot="1" x14ac:dyDescent="0.35">
      <c r="B46" s="102" t="s">
        <v>87</v>
      </c>
      <c r="C46" s="102"/>
      <c r="D46" s="49">
        <f>D40</f>
        <v>0</v>
      </c>
      <c r="G46" s="99"/>
      <c r="H46" s="99"/>
      <c r="I46" s="99"/>
      <c r="J46" s="99"/>
      <c r="K46" s="99"/>
    </row>
    <row r="47" spans="1:13" ht="14.4" customHeight="1" thickBot="1" x14ac:dyDescent="0.35">
      <c r="B47" s="101" t="s">
        <v>86</v>
      </c>
      <c r="C47" s="101"/>
      <c r="D47" s="50" t="str">
        <f>B19</f>
        <v>1</v>
      </c>
      <c r="E47" s="51">
        <f>C19</f>
        <v>15</v>
      </c>
      <c r="G47" s="99"/>
      <c r="H47" s="99"/>
      <c r="I47" s="99"/>
      <c r="J47" s="99"/>
      <c r="K47" s="99"/>
    </row>
    <row r="48" spans="1:13" ht="5.4" customHeight="1" thickBot="1" x14ac:dyDescent="0.35">
      <c r="B48" s="60"/>
      <c r="C48" s="60"/>
      <c r="G48" s="99"/>
      <c r="H48" s="99"/>
      <c r="I48" s="99"/>
      <c r="J48" s="99"/>
      <c r="K48" s="99"/>
    </row>
    <row r="49" spans="1:5" ht="15" thickBot="1" x14ac:dyDescent="0.35">
      <c r="B49" s="100" t="s">
        <v>89</v>
      </c>
      <c r="C49" s="100"/>
      <c r="D49" s="52">
        <f>D46/E47*D47</f>
        <v>0</v>
      </c>
    </row>
    <row r="51" spans="1:5" ht="33.75" customHeight="1" x14ac:dyDescent="0.3">
      <c r="A51" s="42" t="s">
        <v>91</v>
      </c>
      <c r="B51" s="43"/>
      <c r="C51" s="75" t="s">
        <v>103</v>
      </c>
      <c r="D51" s="74" t="s">
        <v>104</v>
      </c>
      <c r="E51" s="74" t="s">
        <v>105</v>
      </c>
    </row>
    <row r="52" spans="1:5" x14ac:dyDescent="0.3">
      <c r="B52" s="56" t="s">
        <v>120</v>
      </c>
      <c r="C52" s="57">
        <v>22</v>
      </c>
      <c r="D52" s="58">
        <v>22</v>
      </c>
      <c r="E52" s="53">
        <f>D49/C52*D52</f>
        <v>0</v>
      </c>
    </row>
    <row r="53" spans="1:5" x14ac:dyDescent="0.3">
      <c r="B53" s="59" t="s">
        <v>101</v>
      </c>
      <c r="C53" s="57">
        <v>21</v>
      </c>
      <c r="D53" s="58">
        <v>21</v>
      </c>
      <c r="E53" s="53">
        <f>D49/C53*D53</f>
        <v>0</v>
      </c>
    </row>
    <row r="54" spans="1:5" x14ac:dyDescent="0.3">
      <c r="B54" s="97" t="s">
        <v>92</v>
      </c>
      <c r="C54" s="97"/>
      <c r="D54" s="97"/>
      <c r="E54" s="46">
        <f>SUM(E52:E53)</f>
        <v>0</v>
      </c>
    </row>
    <row r="55" spans="1:5" x14ac:dyDescent="0.3">
      <c r="E55" s="1"/>
    </row>
    <row r="56" spans="1:5" x14ac:dyDescent="0.3">
      <c r="A56" s="87" t="s">
        <v>119</v>
      </c>
      <c r="B56" s="87"/>
      <c r="C56" s="87"/>
      <c r="D56" s="88"/>
      <c r="E56" s="54">
        <f>ROUND(E12-E54,2)</f>
        <v>0</v>
      </c>
    </row>
    <row r="57" spans="1:5" x14ac:dyDescent="0.3">
      <c r="A57" s="87" t="s">
        <v>93</v>
      </c>
      <c r="B57" s="87"/>
      <c r="C57" s="87"/>
      <c r="D57" s="88"/>
      <c r="E57" s="55">
        <f>ROUND(E54+E56,2)</f>
        <v>0</v>
      </c>
    </row>
  </sheetData>
  <sheetProtection algorithmName="SHA-512" hashValue="J9aygKZx14zeokGIEUMGsQ4QQI/5xzsXZXV1Cm5YtrYOSzBfpTwCGiNFoMi8WXckZZjVdg9E4J+15jgL2f/gGg==" saltValue="dspRYZn0rIgVr7vLTGmZEQ==" spinCount="100000" sheet="1" selectLockedCells="1"/>
  <mergeCells count="28">
    <mergeCell ref="A4:B4"/>
    <mergeCell ref="C4:E4"/>
    <mergeCell ref="G29:K29"/>
    <mergeCell ref="K31:K33"/>
    <mergeCell ref="K34:K36"/>
    <mergeCell ref="K24:K26"/>
    <mergeCell ref="A6:B6"/>
    <mergeCell ref="C6:E6"/>
    <mergeCell ref="G15:K15"/>
    <mergeCell ref="K17:K20"/>
    <mergeCell ref="J31:J33"/>
    <mergeCell ref="C5:E5"/>
    <mergeCell ref="A1:E1"/>
    <mergeCell ref="A2:B2"/>
    <mergeCell ref="D2:E2"/>
    <mergeCell ref="A3:B3"/>
    <mergeCell ref="D3:E3"/>
    <mergeCell ref="A57:D57"/>
    <mergeCell ref="J34:J36"/>
    <mergeCell ref="K21:K23"/>
    <mergeCell ref="K39:K42"/>
    <mergeCell ref="B54:D54"/>
    <mergeCell ref="A56:D56"/>
    <mergeCell ref="G43:K48"/>
    <mergeCell ref="B49:C49"/>
    <mergeCell ref="B47:C47"/>
    <mergeCell ref="B46:C46"/>
    <mergeCell ref="J39:J42"/>
  </mergeCells>
  <conditionalFormatting sqref="D26 D33 D40">
    <cfRule type="cellIs" dxfId="5" priority="4" operator="equal">
      <formula>0</formula>
    </cfRule>
  </conditionalFormatting>
  <conditionalFormatting sqref="E12">
    <cfRule type="cellIs" dxfId="4" priority="7" operator="equal">
      <formula>0</formula>
    </cfRule>
  </conditionalFormatting>
  <conditionalFormatting sqref="D19">
    <cfRule type="cellIs" dxfId="3" priority="6" operator="equal">
      <formula>0</formula>
    </cfRule>
  </conditionalFormatting>
  <conditionalFormatting sqref="B40:C40">
    <cfRule type="cellIs" dxfId="2" priority="3" operator="equal">
      <formula>0</formula>
    </cfRule>
  </conditionalFormatting>
  <conditionalFormatting sqref="D47:E47">
    <cfRule type="cellIs" dxfId="1" priority="2" operator="equal">
      <formula>0</formula>
    </cfRule>
  </conditionalFormatting>
  <conditionalFormatting sqref="B47">
    <cfRule type="cellIs" dxfId="0" priority="1" operator="equal">
      <formula>0</formula>
    </cfRule>
  </conditionalFormatting>
  <dataValidations disablePrompts="1" count="2">
    <dataValidation type="list" allowBlank="1" showErrorMessage="1" sqref="C3">
      <formula1>Year</formula1>
    </dataValidation>
    <dataValidation type="list" showErrorMessage="1" sqref="A3:B3">
      <formula1>Quarter</formula1>
    </dataValidation>
  </dataValidations>
  <printOptions horizontalCentered="1"/>
  <pageMargins left="0.45" right="0.45" top="0.5" bottom="0.5" header="0.3" footer="0.3"/>
  <pageSetup scale="69" orientation="portrait" r:id="rId1"/>
  <headerFooter>
    <oddFooter>&amp;L&amp;8Page &amp;P of &amp;N&amp;R&amp;8Processed &amp;D at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election sqref="A1:E1"/>
    </sheetView>
  </sheetViews>
  <sheetFormatPr defaultColWidth="8.88671875" defaultRowHeight="14.4" x14ac:dyDescent="0.3"/>
  <cols>
    <col min="1" max="2" width="11.6640625" style="2" customWidth="1"/>
    <col min="3" max="3" width="12.33203125" style="2" customWidth="1"/>
    <col min="4" max="5" width="11.6640625" style="2" customWidth="1"/>
    <col min="6" max="6" width="4.44140625" style="2" customWidth="1"/>
    <col min="7" max="11" width="11.6640625" style="2" customWidth="1"/>
    <col min="12" max="12" width="8.88671875" style="2"/>
    <col min="13" max="15" width="11.6640625" style="2" customWidth="1"/>
    <col min="16" max="16384" width="8.88671875" style="2"/>
  </cols>
  <sheetData>
    <row r="1" spans="1:5" ht="25.2" customHeight="1" x14ac:dyDescent="0.3">
      <c r="A1" s="83" t="s">
        <v>31</v>
      </c>
      <c r="B1" s="83"/>
      <c r="C1" s="83"/>
      <c r="D1" s="83"/>
      <c r="E1" s="83"/>
    </row>
    <row r="2" spans="1:5" s="17" customFormat="1" ht="22.2" customHeight="1" thickBot="1" x14ac:dyDescent="0.35">
      <c r="A2" s="120" t="s">
        <v>24</v>
      </c>
      <c r="B2" s="120"/>
      <c r="C2" s="24" t="s">
        <v>25</v>
      </c>
      <c r="D2" s="120"/>
      <c r="E2" s="120"/>
    </row>
    <row r="3" spans="1:5" s="16" customFormat="1" ht="22.2" customHeight="1" thickTop="1" x14ac:dyDescent="0.3">
      <c r="A3" s="121" t="s">
        <v>38</v>
      </c>
      <c r="B3" s="121"/>
      <c r="C3" s="25">
        <v>2016</v>
      </c>
      <c r="D3" s="122" t="s">
        <v>76</v>
      </c>
      <c r="E3" s="122"/>
    </row>
    <row r="4" spans="1:5" s="18" customFormat="1" ht="16.2" customHeight="1" x14ac:dyDescent="0.3">
      <c r="A4" s="80" t="s">
        <v>34</v>
      </c>
      <c r="B4" s="80"/>
      <c r="C4" s="119"/>
      <c r="D4" s="119"/>
      <c r="E4" s="119"/>
    </row>
    <row r="5" spans="1:5" s="18" customFormat="1" ht="16.2" customHeight="1" x14ac:dyDescent="0.3">
      <c r="A5" s="80" t="s">
        <v>35</v>
      </c>
      <c r="B5" s="80"/>
      <c r="C5" s="119"/>
      <c r="D5" s="119"/>
      <c r="E5" s="119"/>
    </row>
    <row r="6" spans="1:5" ht="10.199999999999999" customHeight="1" x14ac:dyDescent="0.3"/>
    <row r="7" spans="1:5" ht="20.399999999999999" thickBot="1" x14ac:dyDescent="0.35">
      <c r="A7" s="4" t="s">
        <v>0</v>
      </c>
    </row>
    <row r="8" spans="1:5" ht="16.2" thickTop="1" x14ac:dyDescent="0.3">
      <c r="B8" s="14" t="s">
        <v>7</v>
      </c>
    </row>
    <row r="9" spans="1:5" x14ac:dyDescent="0.3">
      <c r="B9" s="2" t="s">
        <v>5</v>
      </c>
    </row>
    <row r="11" spans="1:5" x14ac:dyDescent="0.3">
      <c r="B11" s="7"/>
      <c r="C11" s="1">
        <v>12</v>
      </c>
      <c r="D11" s="1">
        <v>45</v>
      </c>
      <c r="E11" s="10">
        <f>(B11*C11)/45</f>
        <v>0</v>
      </c>
    </row>
    <row r="12" spans="1:5" ht="27" customHeight="1" thickBot="1" x14ac:dyDescent="0.35">
      <c r="B12" s="9" t="s">
        <v>11</v>
      </c>
      <c r="C12" s="9" t="s">
        <v>13</v>
      </c>
      <c r="D12" s="9" t="s">
        <v>14</v>
      </c>
      <c r="E12" s="9" t="s">
        <v>12</v>
      </c>
    </row>
    <row r="13" spans="1:5" ht="10.199999999999999" customHeight="1" thickTop="1" x14ac:dyDescent="0.3"/>
    <row r="14" spans="1:5" ht="20.399999999999999" thickBot="1" x14ac:dyDescent="0.35">
      <c r="A14" s="4" t="s">
        <v>1</v>
      </c>
    </row>
    <row r="15" spans="1:5" ht="16.2" thickTop="1" x14ac:dyDescent="0.3">
      <c r="B15" s="14" t="s">
        <v>6</v>
      </c>
    </row>
    <row r="16" spans="1:5" x14ac:dyDescent="0.3">
      <c r="B16" s="2" t="s">
        <v>2</v>
      </c>
    </row>
    <row r="18" spans="1:16" x14ac:dyDescent="0.3">
      <c r="B18" s="32"/>
      <c r="C18" s="23"/>
      <c r="D18" s="21" t="e">
        <f>B18/C18</f>
        <v>#DIV/0!</v>
      </c>
    </row>
    <row r="19" spans="1:16" ht="27" customHeight="1" thickBot="1" x14ac:dyDescent="0.35">
      <c r="B19" s="9" t="s">
        <v>80</v>
      </c>
      <c r="C19" s="9" t="s">
        <v>82</v>
      </c>
      <c r="D19" s="22" t="s">
        <v>81</v>
      </c>
    </row>
    <row r="20" spans="1:16" ht="10.199999999999999" customHeight="1" thickTop="1" x14ac:dyDescent="0.3"/>
    <row r="21" spans="1:16" ht="20.399999999999999" thickBot="1" x14ac:dyDescent="0.35">
      <c r="A21" s="4" t="s">
        <v>3</v>
      </c>
    </row>
    <row r="22" spans="1:16" ht="16.2" thickTop="1" x14ac:dyDescent="0.3">
      <c r="B22" s="14" t="s">
        <v>4</v>
      </c>
    </row>
    <row r="23" spans="1:16" x14ac:dyDescent="0.3">
      <c r="B23" s="2" t="s">
        <v>30</v>
      </c>
    </row>
    <row r="25" spans="1:16" x14ac:dyDescent="0.3">
      <c r="B25" s="12">
        <f>E11</f>
        <v>0</v>
      </c>
      <c r="C25" s="11"/>
      <c r="D25" s="15" t="e">
        <f>B25/C25</f>
        <v>#DIV/0!</v>
      </c>
    </row>
    <row r="26" spans="1:16" ht="27" customHeight="1" thickBot="1" x14ac:dyDescent="0.35">
      <c r="B26" s="9" t="s">
        <v>15</v>
      </c>
      <c r="C26" s="9" t="s">
        <v>16</v>
      </c>
      <c r="D26" s="9" t="s">
        <v>17</v>
      </c>
    </row>
    <row r="27" spans="1:16" ht="10.199999999999999" customHeight="1" thickTop="1" x14ac:dyDescent="0.3">
      <c r="G27" s="123" t="s">
        <v>56</v>
      </c>
      <c r="H27" s="123"/>
      <c r="I27" s="123"/>
      <c r="J27" s="123"/>
      <c r="K27" s="123"/>
      <c r="M27" s="123" t="s">
        <v>58</v>
      </c>
      <c r="N27" s="123"/>
      <c r="O27" s="123"/>
      <c r="P27" s="123"/>
    </row>
    <row r="28" spans="1:16" ht="24.6" thickBot="1" x14ac:dyDescent="0.35">
      <c r="A28" s="4" t="s">
        <v>8</v>
      </c>
      <c r="G28" s="26" t="s">
        <v>42</v>
      </c>
      <c r="H28" s="26" t="s">
        <v>43</v>
      </c>
      <c r="I28" s="26" t="s">
        <v>44</v>
      </c>
      <c r="J28" s="26" t="s">
        <v>45</v>
      </c>
      <c r="K28" s="26" t="s">
        <v>75</v>
      </c>
      <c r="M28" s="26" t="s">
        <v>42</v>
      </c>
      <c r="N28" s="26" t="s">
        <v>57</v>
      </c>
      <c r="O28" s="26" t="s">
        <v>73</v>
      </c>
      <c r="P28" s="26" t="s">
        <v>74</v>
      </c>
    </row>
    <row r="29" spans="1:16" ht="16.2" thickTop="1" x14ac:dyDescent="0.3">
      <c r="B29" s="14" t="s">
        <v>77</v>
      </c>
      <c r="G29" s="27" t="s">
        <v>46</v>
      </c>
      <c r="H29" s="28">
        <v>42263</v>
      </c>
      <c r="I29" s="28">
        <v>42277</v>
      </c>
      <c r="J29" s="27">
        <v>11</v>
      </c>
      <c r="K29" s="92">
        <f>J29+J30+J31+J32</f>
        <v>62</v>
      </c>
      <c r="M29" s="27" t="s">
        <v>50</v>
      </c>
      <c r="N29" s="30" t="s">
        <v>61</v>
      </c>
      <c r="O29" s="30">
        <v>21</v>
      </c>
      <c r="P29" s="95">
        <f>O29+O30+O31</f>
        <v>65</v>
      </c>
    </row>
    <row r="30" spans="1:16" x14ac:dyDescent="0.3">
      <c r="B30" s="2" t="s">
        <v>9</v>
      </c>
      <c r="G30" s="27" t="s">
        <v>47</v>
      </c>
      <c r="H30" s="28">
        <v>42278</v>
      </c>
      <c r="I30" s="28">
        <v>42308</v>
      </c>
      <c r="J30" s="27">
        <v>22</v>
      </c>
      <c r="K30" s="93"/>
      <c r="M30" s="27" t="s">
        <v>51</v>
      </c>
      <c r="N30" s="30" t="s">
        <v>62</v>
      </c>
      <c r="O30" s="30">
        <v>22</v>
      </c>
      <c r="P30" s="90"/>
    </row>
    <row r="31" spans="1:16" x14ac:dyDescent="0.3">
      <c r="G31" s="27" t="s">
        <v>48</v>
      </c>
      <c r="H31" s="28">
        <v>42309</v>
      </c>
      <c r="I31" s="28">
        <v>42339</v>
      </c>
      <c r="J31" s="27">
        <v>19</v>
      </c>
      <c r="K31" s="93"/>
      <c r="M31" s="27" t="s">
        <v>52</v>
      </c>
      <c r="N31" s="30" t="s">
        <v>63</v>
      </c>
      <c r="O31" s="30">
        <v>22</v>
      </c>
      <c r="P31" s="96"/>
    </row>
    <row r="32" spans="1:16" x14ac:dyDescent="0.3">
      <c r="B32" s="6" t="e">
        <f>D25</f>
        <v>#DIV/0!</v>
      </c>
      <c r="C32" s="8"/>
      <c r="D32" s="15" t="e">
        <f>B32*C32</f>
        <v>#DIV/0!</v>
      </c>
      <c r="G32" s="27" t="s">
        <v>49</v>
      </c>
      <c r="H32" s="28">
        <v>42340</v>
      </c>
      <c r="I32" s="28">
        <v>42353</v>
      </c>
      <c r="J32" s="27">
        <v>10</v>
      </c>
      <c r="K32" s="94"/>
      <c r="M32" s="27" t="s">
        <v>53</v>
      </c>
      <c r="N32" s="30" t="s">
        <v>64</v>
      </c>
      <c r="O32" s="30">
        <v>21</v>
      </c>
      <c r="P32" s="95">
        <f>O32+O33+O34</f>
        <v>65</v>
      </c>
    </row>
    <row r="33" spans="1:16" ht="27" customHeight="1" thickBot="1" x14ac:dyDescent="0.35">
      <c r="B33" s="9" t="s">
        <v>17</v>
      </c>
      <c r="C33" s="9" t="s">
        <v>19</v>
      </c>
      <c r="D33" s="9" t="s">
        <v>22</v>
      </c>
      <c r="G33" s="27" t="s">
        <v>50</v>
      </c>
      <c r="H33" s="28">
        <v>42375</v>
      </c>
      <c r="I33" s="28">
        <v>42400</v>
      </c>
      <c r="J33" s="27">
        <v>17</v>
      </c>
      <c r="K33" s="92">
        <f>J33+J34+J35</f>
        <v>59</v>
      </c>
      <c r="M33" s="27" t="s">
        <v>54</v>
      </c>
      <c r="N33" s="30" t="s">
        <v>65</v>
      </c>
      <c r="O33" s="30">
        <v>22</v>
      </c>
      <c r="P33" s="90"/>
    </row>
    <row r="34" spans="1:16" ht="10.199999999999999" customHeight="1" thickTop="1" x14ac:dyDescent="0.3">
      <c r="G34" s="27" t="s">
        <v>51</v>
      </c>
      <c r="H34" s="28">
        <v>42401</v>
      </c>
      <c r="I34" s="28">
        <v>42430</v>
      </c>
      <c r="J34" s="27">
        <v>22</v>
      </c>
      <c r="K34" s="93"/>
      <c r="M34" s="27" t="s">
        <v>55</v>
      </c>
      <c r="N34" s="30" t="s">
        <v>66</v>
      </c>
      <c r="O34" s="30">
        <v>22</v>
      </c>
      <c r="P34" s="96"/>
    </row>
    <row r="35" spans="1:16" ht="20.399999999999999" thickBot="1" x14ac:dyDescent="0.35">
      <c r="A35" s="4" t="s">
        <v>10</v>
      </c>
      <c r="G35" s="27" t="s">
        <v>52</v>
      </c>
      <c r="H35" s="28">
        <v>42431</v>
      </c>
      <c r="I35" s="28">
        <v>42458</v>
      </c>
      <c r="J35" s="27">
        <v>20</v>
      </c>
      <c r="K35" s="94"/>
      <c r="M35" s="27" t="s">
        <v>59</v>
      </c>
      <c r="N35" s="30" t="s">
        <v>67</v>
      </c>
      <c r="O35" s="30">
        <v>22</v>
      </c>
      <c r="P35" s="31"/>
    </row>
    <row r="36" spans="1:16" ht="16.2" thickTop="1" x14ac:dyDescent="0.3">
      <c r="B36" s="14" t="s">
        <v>32</v>
      </c>
      <c r="G36" s="27" t="s">
        <v>53</v>
      </c>
      <c r="H36" s="28">
        <v>42461</v>
      </c>
      <c r="I36" s="28">
        <v>42490</v>
      </c>
      <c r="J36" s="27">
        <v>21</v>
      </c>
      <c r="K36" s="92">
        <f>J37+J36+J38</f>
        <v>57</v>
      </c>
      <c r="M36" s="27" t="s">
        <v>60</v>
      </c>
      <c r="N36" s="30" t="s">
        <v>68</v>
      </c>
      <c r="O36" s="30">
        <v>22</v>
      </c>
      <c r="P36" s="31"/>
    </row>
    <row r="37" spans="1:16" x14ac:dyDescent="0.3">
      <c r="B37" s="2" t="s">
        <v>29</v>
      </c>
      <c r="G37" s="27" t="s">
        <v>54</v>
      </c>
      <c r="H37" s="28">
        <v>42491</v>
      </c>
      <c r="I37" s="28">
        <v>42521</v>
      </c>
      <c r="J37" s="27">
        <v>21</v>
      </c>
      <c r="K37" s="93"/>
      <c r="M37" s="27" t="s">
        <v>46</v>
      </c>
      <c r="N37" s="30" t="s">
        <v>69</v>
      </c>
      <c r="O37" s="30">
        <v>22</v>
      </c>
      <c r="P37" s="95">
        <f>O37+O38+O39+O40</f>
        <v>87</v>
      </c>
    </row>
    <row r="38" spans="1:16" x14ac:dyDescent="0.3">
      <c r="G38" s="27" t="s">
        <v>55</v>
      </c>
      <c r="H38" s="28">
        <v>42522</v>
      </c>
      <c r="I38" s="28">
        <v>42542</v>
      </c>
      <c r="J38" s="27">
        <v>15</v>
      </c>
      <c r="K38" s="94"/>
      <c r="M38" s="27" t="s">
        <v>47</v>
      </c>
      <c r="N38" s="30" t="s">
        <v>70</v>
      </c>
      <c r="O38" s="30">
        <v>21</v>
      </c>
      <c r="P38" s="90"/>
    </row>
    <row r="39" spans="1:16" x14ac:dyDescent="0.3">
      <c r="B39" s="5" t="e">
        <f>D32</f>
        <v>#DIV/0!</v>
      </c>
      <c r="C39" s="3" t="e">
        <f>D18</f>
        <v>#DIV/0!</v>
      </c>
      <c r="D39" s="13" t="e">
        <f>B39/C39</f>
        <v>#DIV/0!</v>
      </c>
      <c r="M39" s="27" t="s">
        <v>48</v>
      </c>
      <c r="N39" s="30" t="s">
        <v>71</v>
      </c>
      <c r="O39" s="30">
        <v>22</v>
      </c>
      <c r="P39" s="90"/>
    </row>
    <row r="40" spans="1:16" ht="27" customHeight="1" thickBot="1" x14ac:dyDescent="0.35">
      <c r="B40" s="9" t="s">
        <v>18</v>
      </c>
      <c r="C40" s="9" t="s">
        <v>20</v>
      </c>
      <c r="D40" s="9" t="s">
        <v>21</v>
      </c>
      <c r="M40" s="27" t="s">
        <v>49</v>
      </c>
      <c r="N40" s="30" t="s">
        <v>72</v>
      </c>
      <c r="O40" s="30">
        <v>22</v>
      </c>
      <c r="P40" s="96"/>
    </row>
    <row r="41" spans="1:16" ht="10.199999999999999" customHeight="1" thickTop="1" x14ac:dyDescent="0.3">
      <c r="M41" s="29"/>
    </row>
    <row r="42" spans="1:16" ht="67.95" customHeight="1" x14ac:dyDescent="0.3">
      <c r="A42" s="99" t="s">
        <v>78</v>
      </c>
      <c r="B42" s="99"/>
      <c r="C42" s="99"/>
      <c r="D42" s="99"/>
      <c r="E42" s="99"/>
    </row>
  </sheetData>
  <mergeCells count="18">
    <mergeCell ref="P37:P40"/>
    <mergeCell ref="K29:K32"/>
    <mergeCell ref="K33:K35"/>
    <mergeCell ref="K36:K38"/>
    <mergeCell ref="A42:E42"/>
    <mergeCell ref="G27:K27"/>
    <mergeCell ref="M27:P27"/>
    <mergeCell ref="P29:P31"/>
    <mergeCell ref="P32:P34"/>
    <mergeCell ref="A5:B5"/>
    <mergeCell ref="C5:E5"/>
    <mergeCell ref="A4:B4"/>
    <mergeCell ref="C4:E4"/>
    <mergeCell ref="A1:E1"/>
    <mergeCell ref="A2:B2"/>
    <mergeCell ref="D2:E2"/>
    <mergeCell ref="A3:B3"/>
    <mergeCell ref="D3:E3"/>
  </mergeCells>
  <dataValidations count="2">
    <dataValidation type="list" showErrorMessage="1" sqref="A3:B3">
      <formula1>Quarter</formula1>
    </dataValidation>
    <dataValidation type="list" allowBlank="1" showErrorMessage="1" sqref="C3">
      <formula1>Year</formula1>
    </dataValidation>
  </dataValidations>
  <printOptions horizontalCentered="1"/>
  <pageMargins left="0.45" right="0.45" top="0.5" bottom="0.5" header="0.3" footer="0.3"/>
  <pageSetup scale="77" orientation="landscape" r:id="rId1"/>
  <ignoredErrors>
    <ignoredError sqref="D25 B32 B39:C3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F39" sqref="F39"/>
    </sheetView>
  </sheetViews>
  <sheetFormatPr defaultRowHeight="14.4" x14ac:dyDescent="0.3"/>
  <sheetData>
    <row r="1" spans="1:6" ht="97.95" customHeight="1" x14ac:dyDescent="0.3">
      <c r="A1" s="99" t="s">
        <v>78</v>
      </c>
      <c r="B1" s="99"/>
      <c r="C1" s="99"/>
      <c r="D1" s="99"/>
      <c r="E1" s="99"/>
    </row>
    <row r="2" spans="1:6" x14ac:dyDescent="0.3">
      <c r="A2" s="123" t="s">
        <v>95</v>
      </c>
      <c r="B2" s="123"/>
      <c r="C2" s="123"/>
      <c r="D2" s="123"/>
      <c r="E2" s="123"/>
      <c r="F2" s="2"/>
    </row>
    <row r="3" spans="1:6" ht="24" x14ac:dyDescent="0.3">
      <c r="A3" s="26" t="s">
        <v>42</v>
      </c>
      <c r="B3" s="26" t="s">
        <v>43</v>
      </c>
      <c r="C3" s="26" t="s">
        <v>44</v>
      </c>
      <c r="D3" s="26" t="s">
        <v>45</v>
      </c>
      <c r="E3" s="26" t="s">
        <v>75</v>
      </c>
      <c r="F3" s="2"/>
    </row>
    <row r="4" spans="1:6" x14ac:dyDescent="0.3">
      <c r="A4" s="27" t="s">
        <v>46</v>
      </c>
      <c r="B4" s="28">
        <v>42991</v>
      </c>
      <c r="C4" s="28">
        <v>43008</v>
      </c>
      <c r="D4" s="27">
        <v>13</v>
      </c>
      <c r="E4" s="92">
        <f>D4+D5+D6+D7</f>
        <v>62</v>
      </c>
      <c r="F4" s="2"/>
    </row>
    <row r="5" spans="1:6" x14ac:dyDescent="0.3">
      <c r="A5" s="27" t="s">
        <v>47</v>
      </c>
      <c r="B5" s="28">
        <v>43009</v>
      </c>
      <c r="C5" s="28">
        <v>43039</v>
      </c>
      <c r="D5" s="27">
        <v>22</v>
      </c>
      <c r="E5" s="93"/>
      <c r="F5" s="2"/>
    </row>
    <row r="6" spans="1:6" x14ac:dyDescent="0.3">
      <c r="A6" s="27" t="s">
        <v>48</v>
      </c>
      <c r="B6" s="28">
        <v>43040</v>
      </c>
      <c r="C6" s="28">
        <v>43069</v>
      </c>
      <c r="D6" s="27">
        <v>19</v>
      </c>
      <c r="E6" s="93"/>
      <c r="F6" s="2"/>
    </row>
    <row r="7" spans="1:6" x14ac:dyDescent="0.3">
      <c r="A7" s="27" t="s">
        <v>49</v>
      </c>
      <c r="B7" s="28">
        <v>43070</v>
      </c>
      <c r="C7" s="28">
        <v>43081</v>
      </c>
      <c r="D7" s="27">
        <v>8</v>
      </c>
      <c r="E7" s="94"/>
      <c r="F7" s="2"/>
    </row>
    <row r="8" spans="1:6" x14ac:dyDescent="0.3">
      <c r="A8" s="27" t="s">
        <v>50</v>
      </c>
      <c r="B8" s="28">
        <v>43103</v>
      </c>
      <c r="C8" s="28">
        <v>43130</v>
      </c>
      <c r="D8" s="27">
        <v>19</v>
      </c>
      <c r="E8" s="92">
        <f>D8+D9+D10</f>
        <v>59</v>
      </c>
      <c r="F8" s="2"/>
    </row>
    <row r="9" spans="1:6" x14ac:dyDescent="0.3">
      <c r="A9" s="27" t="s">
        <v>51</v>
      </c>
      <c r="B9" s="28">
        <v>43131</v>
      </c>
      <c r="C9" s="28">
        <v>43159</v>
      </c>
      <c r="D9" s="27">
        <v>21</v>
      </c>
      <c r="E9" s="93"/>
      <c r="F9" s="2"/>
    </row>
    <row r="10" spans="1:6" x14ac:dyDescent="0.3">
      <c r="A10" s="27" t="s">
        <v>52</v>
      </c>
      <c r="B10" s="28">
        <v>43160</v>
      </c>
      <c r="C10" s="28">
        <v>43186</v>
      </c>
      <c r="D10" s="27">
        <v>19</v>
      </c>
      <c r="E10" s="94"/>
      <c r="F10" s="2"/>
    </row>
    <row r="11" spans="1:6" x14ac:dyDescent="0.3">
      <c r="A11" s="27" t="s">
        <v>53</v>
      </c>
      <c r="B11" s="28">
        <v>43192</v>
      </c>
      <c r="C11" s="28">
        <v>43220</v>
      </c>
      <c r="D11" s="27">
        <v>21</v>
      </c>
      <c r="E11" s="92">
        <f>D12+D11+D13</f>
        <v>57</v>
      </c>
      <c r="F11" s="2"/>
    </row>
    <row r="12" spans="1:6" x14ac:dyDescent="0.3">
      <c r="A12" s="27" t="s">
        <v>54</v>
      </c>
      <c r="B12" s="28">
        <v>43221</v>
      </c>
      <c r="C12" s="28">
        <v>43250</v>
      </c>
      <c r="D12" s="27">
        <v>21</v>
      </c>
      <c r="E12" s="93"/>
      <c r="F12" s="2"/>
    </row>
    <row r="13" spans="1:6" x14ac:dyDescent="0.3">
      <c r="A13" s="27" t="s">
        <v>55</v>
      </c>
      <c r="B13" s="28">
        <v>43251</v>
      </c>
      <c r="C13" s="28">
        <v>43270</v>
      </c>
      <c r="D13" s="27">
        <v>15</v>
      </c>
      <c r="E13" s="94"/>
      <c r="F13" s="2"/>
    </row>
    <row r="14" spans="1:6" x14ac:dyDescent="0.3">
      <c r="A14" s="2"/>
      <c r="B14" s="2"/>
      <c r="C14" s="2"/>
      <c r="D14" s="2"/>
      <c r="E14" s="2"/>
      <c r="F14" s="2"/>
    </row>
    <row r="15" spans="1:6" x14ac:dyDescent="0.3">
      <c r="A15" s="123" t="s">
        <v>96</v>
      </c>
      <c r="B15" s="123"/>
      <c r="C15" s="123"/>
      <c r="D15" s="123"/>
      <c r="E15" s="2"/>
      <c r="F15" s="2"/>
    </row>
    <row r="16" spans="1:6" ht="24" x14ac:dyDescent="0.3">
      <c r="A16" s="26" t="s">
        <v>42</v>
      </c>
      <c r="B16" s="26" t="s">
        <v>57</v>
      </c>
      <c r="C16" s="26" t="s">
        <v>73</v>
      </c>
      <c r="D16" s="26" t="s">
        <v>74</v>
      </c>
    </row>
    <row r="17" spans="1:4" x14ac:dyDescent="0.3">
      <c r="A17" s="27" t="s">
        <v>50</v>
      </c>
      <c r="B17" s="30" t="s">
        <v>61</v>
      </c>
      <c r="C17" s="30">
        <v>22</v>
      </c>
      <c r="D17" s="95">
        <f>C17+C18+C19</f>
        <v>65</v>
      </c>
    </row>
    <row r="18" spans="1:4" x14ac:dyDescent="0.3">
      <c r="A18" s="27" t="s">
        <v>51</v>
      </c>
      <c r="B18" s="30" t="s">
        <v>62</v>
      </c>
      <c r="C18" s="30">
        <v>21</v>
      </c>
      <c r="D18" s="90"/>
    </row>
    <row r="19" spans="1:4" x14ac:dyDescent="0.3">
      <c r="A19" s="27" t="s">
        <v>52</v>
      </c>
      <c r="B19" s="30" t="s">
        <v>63</v>
      </c>
      <c r="C19" s="30">
        <v>22</v>
      </c>
      <c r="D19" s="96"/>
    </row>
    <row r="20" spans="1:4" x14ac:dyDescent="0.3">
      <c r="A20" s="27" t="s">
        <v>53</v>
      </c>
      <c r="B20" s="30" t="s">
        <v>97</v>
      </c>
      <c r="C20" s="30">
        <v>21</v>
      </c>
      <c r="D20" s="95">
        <f>C20+C21+C22</f>
        <v>65</v>
      </c>
    </row>
    <row r="21" spans="1:4" x14ac:dyDescent="0.3">
      <c r="A21" s="27" t="s">
        <v>54</v>
      </c>
      <c r="B21" s="30" t="s">
        <v>98</v>
      </c>
      <c r="C21" s="30">
        <v>22</v>
      </c>
      <c r="D21" s="90"/>
    </row>
    <row r="22" spans="1:4" x14ac:dyDescent="0.3">
      <c r="A22" s="27" t="s">
        <v>55</v>
      </c>
      <c r="B22" s="30" t="s">
        <v>66</v>
      </c>
      <c r="C22" s="30">
        <v>22</v>
      </c>
      <c r="D22" s="96"/>
    </row>
    <row r="23" spans="1:4" x14ac:dyDescent="0.3">
      <c r="A23" s="27" t="s">
        <v>59</v>
      </c>
      <c r="B23" s="30" t="s">
        <v>67</v>
      </c>
      <c r="C23" s="30">
        <v>22</v>
      </c>
      <c r="D23" s="31"/>
    </row>
    <row r="24" spans="1:4" x14ac:dyDescent="0.3">
      <c r="A24" s="27" t="s">
        <v>60</v>
      </c>
      <c r="B24" s="30" t="s">
        <v>68</v>
      </c>
      <c r="C24" s="30">
        <v>22</v>
      </c>
      <c r="D24" s="31"/>
    </row>
    <row r="25" spans="1:4" x14ac:dyDescent="0.3">
      <c r="A25" s="27" t="s">
        <v>46</v>
      </c>
      <c r="B25" s="30" t="s">
        <v>69</v>
      </c>
      <c r="C25" s="30">
        <v>21</v>
      </c>
      <c r="D25" s="95">
        <f>C25+C26+C27+C28</f>
        <v>86</v>
      </c>
    </row>
    <row r="26" spans="1:4" x14ac:dyDescent="0.3">
      <c r="A26" s="27" t="s">
        <v>47</v>
      </c>
      <c r="B26" s="30" t="s">
        <v>70</v>
      </c>
      <c r="C26" s="30">
        <v>22</v>
      </c>
      <c r="D26" s="90"/>
    </row>
    <row r="27" spans="1:4" x14ac:dyDescent="0.3">
      <c r="A27" s="27" t="s">
        <v>48</v>
      </c>
      <c r="B27" s="30" t="s">
        <v>71</v>
      </c>
      <c r="C27" s="30">
        <v>22</v>
      </c>
      <c r="D27" s="90"/>
    </row>
    <row r="28" spans="1:4" x14ac:dyDescent="0.3">
      <c r="A28" s="27" t="s">
        <v>49</v>
      </c>
      <c r="B28" s="30" t="s">
        <v>72</v>
      </c>
      <c r="C28" s="30">
        <v>21</v>
      </c>
      <c r="D28" s="96"/>
    </row>
  </sheetData>
  <mergeCells count="9">
    <mergeCell ref="A1:E1"/>
    <mergeCell ref="E11:E13"/>
    <mergeCell ref="D25:D28"/>
    <mergeCell ref="A2:E2"/>
    <mergeCell ref="A15:D15"/>
    <mergeCell ref="E4:E7"/>
    <mergeCell ref="D17:D19"/>
    <mergeCell ref="D20:D22"/>
    <mergeCell ref="E8:E10"/>
  </mergeCells>
  <printOptions horizontalCentered="1"/>
  <pageMargins left="0.7" right="0.7" top="0.75" bottom="0.75" header="0.3" footer="0.3"/>
  <pageSetup scale="12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5"/>
  <sheetViews>
    <sheetView workbookViewId="0">
      <selection activeCell="G25" sqref="G25"/>
    </sheetView>
  </sheetViews>
  <sheetFormatPr defaultRowHeight="14.4" x14ac:dyDescent="0.3"/>
  <sheetData>
    <row r="2" spans="1:1" x14ac:dyDescent="0.3">
      <c r="A2" t="s">
        <v>99</v>
      </c>
    </row>
    <row r="3" spans="1:1" x14ac:dyDescent="0.3">
      <c r="A3" t="s">
        <v>38</v>
      </c>
    </row>
    <row r="4" spans="1:1" x14ac:dyDescent="0.3">
      <c r="A4" t="s">
        <v>28</v>
      </c>
    </row>
    <row r="5" spans="1:1" x14ac:dyDescent="0.3">
      <c r="A5" t="s">
        <v>39</v>
      </c>
    </row>
    <row r="9" spans="1:1" x14ac:dyDescent="0.3">
      <c r="A9">
        <v>2017</v>
      </c>
    </row>
    <row r="10" spans="1:1" x14ac:dyDescent="0.3">
      <c r="A10">
        <v>2018</v>
      </c>
    </row>
    <row r="11" spans="1:1" x14ac:dyDescent="0.3">
      <c r="A11">
        <v>2019</v>
      </c>
    </row>
    <row r="12" spans="1:1" x14ac:dyDescent="0.3">
      <c r="A12">
        <v>2020</v>
      </c>
    </row>
    <row r="13" spans="1:1" x14ac:dyDescent="0.3">
      <c r="A13">
        <v>2021</v>
      </c>
    </row>
    <row r="14" spans="1:1" x14ac:dyDescent="0.3">
      <c r="A14">
        <v>2022</v>
      </c>
    </row>
    <row r="15" spans="1:1" x14ac:dyDescent="0.3">
      <c r="A15">
        <v>2023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Sample State Cal</vt:lpstr>
      <vt:lpstr>Sample Tech Letter</vt:lpstr>
      <vt:lpstr>Sample Academic Cal</vt:lpstr>
      <vt:lpstr>AY_Wtr 2019  Faculty Calendar</vt:lpstr>
      <vt:lpstr>Master</vt:lpstr>
      <vt:lpstr>Calendars</vt:lpstr>
      <vt:lpstr>Drop Down</vt:lpstr>
      <vt:lpstr>Fall</vt:lpstr>
      <vt:lpstr>'AY_Wtr 2019  Faculty Calendar'!Print_Area</vt:lpstr>
      <vt:lpstr>Master!Print_Area</vt:lpstr>
      <vt:lpstr>'Sample Academic Cal'!Print_Area</vt:lpstr>
      <vt:lpstr>'Sample State Cal'!Print_Area</vt:lpstr>
      <vt:lpstr>'Sample Tech Letter'!Print_Area</vt:lpstr>
      <vt:lpstr>Quarter</vt:lpstr>
      <vt:lpstr>Year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Lint</dc:creator>
  <cp:lastModifiedBy>Heather Lint</cp:lastModifiedBy>
  <cp:lastPrinted>2018-12-17T21:08:11Z</cp:lastPrinted>
  <dcterms:created xsi:type="dcterms:W3CDTF">2015-12-17T17:22:53Z</dcterms:created>
  <dcterms:modified xsi:type="dcterms:W3CDTF">2018-12-21T03:10:29Z</dcterms:modified>
</cp:coreProperties>
</file>