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Website\2403\"/>
    </mc:Choice>
  </mc:AlternateContent>
  <bookViews>
    <workbookView xWindow="0" yWindow="0" windowWidth="17976" windowHeight="5952"/>
  </bookViews>
  <sheets>
    <sheet name="Working copy" sheetId="2" r:id="rId1"/>
  </sheets>
  <externalReferences>
    <externalReference r:id="rId2"/>
  </externalReferences>
  <definedNames>
    <definedName name="_xlnm.Print_Area" localSheetId="0">'Working copy'!$A$1:$F$60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47" i="2" l="1"/>
  <c r="D47" i="2"/>
  <c r="C40" i="2"/>
  <c r="D19" i="2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<sst xmlns="http://schemas.openxmlformats.org/spreadsheetml/2006/main" count="70" uniqueCount="69">
  <si>
    <t>AY Compensation for the 16th Unit</t>
  </si>
  <si>
    <t>Semester Term</t>
  </si>
  <si>
    <t>Year</t>
  </si>
  <si>
    <t xml:space="preserve">Fall 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</si>
  <si>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</si>
  <si>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</si>
  <si>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</si>
  <si>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</si>
  <si>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</si>
  <si>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</si>
  <si>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</si>
  <si>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</si>
  <si>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</si>
  <si>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</si>
  <si>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</si>
  <si>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</si>
  <si>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CSUSB Academic Calendar 2020-2021</t>
  </si>
  <si>
    <t>Figure time base</t>
  </si>
  <si>
    <t xml:space="preserve">Pay Period </t>
  </si>
  <si>
    <t>Beginning Date</t>
  </si>
  <si>
    <t>Ending Date</t>
  </si>
  <si>
    <t># Academic Work Days</t>
  </si>
  <si>
    <t># Quarter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</si>
  <si>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</si>
  <si>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</si>
  <si>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</si>
  <si>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</si>
  <si>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</si>
  <si>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</si>
  <si>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</si>
  <si>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</si>
  <si>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</si>
  <si>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</si>
  <si>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</si>
  <si>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</si>
  <si>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</si>
  <si>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</si>
  <si>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</si>
  <si>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</si>
  <si>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</si>
  <si>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</si>
  <si>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</si>
  <si>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</si>
  <si>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</si>
  <si>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</si>
  <si>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</si>
  <si>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</si>
  <si>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</si>
  <si>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</si>
  <si>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</si>
  <si>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</si>
  <si>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</si>
  <si>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</si>
  <si>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</si>
  <si>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</si>
  <si>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</si>
  <si>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</si>
  <si>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</si>
  <si>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</si>
  <si>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</si>
  <si>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08/17 - 09/30</t>
  </si>
  <si>
    <t>10/01 - 10/31</t>
  </si>
  <si>
    <t>11/01 - 12/01</t>
  </si>
  <si>
    <t>12/02 - 12/17</t>
  </si>
  <si>
    <t>01/01 - 01/31</t>
  </si>
  <si>
    <t>Total Pay from Monthly Warrants:</t>
  </si>
  <si>
    <t>Total Pay With Settlement (per Tech Letter/SA 2015-22):</t>
  </si>
  <si>
    <t xml:space="preserve">              Dec 2020 Settlement pay (send PPT to CSU Audits for payment):</t>
  </si>
  <si>
    <t>/ Work Days in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</si>
</sst>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5" borderId="6" xfId="4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44" fontId="19" fillId="4" borderId="0" xfId="7" applyNumberFormat="1" applyFont="1" applyFill="1" applyAlignment="1">
      <alignment horizontal="center" vertical="center"/>
    </xf>
    <xf numFmtId="0" fontId="6" fillId="0" borderId="12" xfId="6" applyBorder="1" applyAlignment="1">
      <alignment horizontal="center" vertical="center" wrapText="1"/>
    </xf>
    <xf numFmtId="0" fontId="20" fillId="4" borderId="16" xfId="7" applyFont="1" applyFill="1" applyBorder="1" applyAlignment="1">
      <alignment horizontal="center" vertical="center" wrapText="1"/>
    </xf>
    <xf numFmtId="0" fontId="20" fillId="4" borderId="17" xfId="7" applyFont="1" applyFill="1" applyBorder="1" applyAlignment="1">
      <alignment horizontal="center" vertical="center" wrapText="1"/>
    </xf>
    <xf numFmtId="0" fontId="20" fillId="4" borderId="18" xfId="7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4" fillId="4" borderId="6" xfId="4" applyNumberFormat="1" applyFill="1" applyBorder="1" applyAlignment="1" applyProtection="1">
      <alignment horizontal="center" vertical="center"/>
      <protection locked="0"/>
    </xf>
    <xf numFmtId="0" fontId="4" fillId="4" borderId="6" xfId="4" applyFill="1" applyBorder="1" applyAlignment="1" applyProtection="1">
      <alignment horizontal="center" vertical="center"/>
      <protection locked="0"/>
    </xf>
    <xf numFmtId="166" fontId="19" fillId="4" borderId="6" xfId="4" applyNumberFormat="1" applyFont="1" applyFill="1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165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4" fontId="4" fillId="0" borderId="0" xfId="1" applyNumberFormat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44" fontId="19" fillId="4" borderId="0" xfId="1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44" fontId="19" fillId="4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9" fillId="4" borderId="0" xfId="1" applyNumberFormat="1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right"/>
    </xf>
    <xf numFmtId="167" fontId="19" fillId="4" borderId="27" xfId="1" applyNumberFormat="1" applyFont="1" applyFill="1" applyBorder="1" applyAlignment="1">
      <alignment horizontal="center" vertical="center"/>
    </xf>
    <xf numFmtId="167" fontId="19" fillId="4" borderId="26" xfId="1" applyNumberFormat="1" applyFont="1" applyFill="1" applyBorder="1" applyAlignment="1">
      <alignment vertical="center"/>
    </xf>
    <xf numFmtId="2" fontId="19" fillId="4" borderId="26" xfId="6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/>
    </xf>
    <xf numFmtId="44" fontId="19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44" fontId="19" fillId="4" borderId="9" xfId="0" applyNumberFormat="1" applyFont="1" applyFill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4" borderId="0" xfId="5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165" fontId="21" fillId="4" borderId="20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4" borderId="0" xfId="0" applyFont="1" applyFill="1" applyBorder="1" applyAlignment="1">
      <alignment horizontal="right" vertical="center"/>
    </xf>
    <xf numFmtId="0" fontId="26" fillId="4" borderId="29" xfId="0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5" fillId="5" borderId="7" xfId="4" applyFont="1" applyFill="1" applyBorder="1" applyAlignment="1" applyProtection="1">
      <alignment horizontal="center" vertical="center"/>
      <protection locked="0"/>
    </xf>
    <xf numFmtId="0" fontId="15" fillId="5" borderId="8" xfId="4" applyFont="1" applyFill="1" applyBorder="1" applyAlignment="1" applyProtection="1">
      <alignment horizontal="center" vertical="center"/>
      <protection locked="0"/>
    </xf>
    <xf numFmtId="0" fontId="15" fillId="5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5" borderId="10" xfId="4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2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 applyProtection="1">
      <alignment horizontal="center" vertical="center"/>
      <protection locked="0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4" fontId="0" fillId="4" borderId="7" xfId="0" applyNumberFormat="1" applyFill="1" applyBorder="1" applyAlignment="1" applyProtection="1">
      <alignment horizontal="center" vertical="center"/>
      <protection locked="0"/>
    </xf>
    <xf numFmtId="14" fontId="0" fillId="4" borderId="9" xfId="0" applyNumberFormat="1" applyFill="1" applyBorder="1" applyAlignment="1" applyProtection="1">
      <alignment horizontal="center" vertical="center"/>
      <protection locked="0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selection activeCell="H2" sqref="H2"/>
    </sheetView>
  </sheetViews>
  <sheetFormatPr defaultColWidth="8.88671875" defaultRowHeight="14.4" x14ac:dyDescent="0.3"/>
  <cols>
    <col min="1" max="1" width="19.44140625" style="1" customWidth="1"/>
    <col min="2" max="5" width="12.6640625" style="1" customWidth="1"/>
    <col min="6" max="6" width="4.44140625" style="1" customWidth="1"/>
    <col min="7" max="11" width="12.6640625" style="1" customWidth="1"/>
    <col min="12" max="12" width="8.88671875" style="1"/>
    <col min="13" max="15" width="11.6640625" style="1" customWidth="1"/>
    <col min="16" max="16384" width="8.88671875" style="1"/>
  </cols>
  <sheetData>
    <row r="1" spans="1:11" ht="25.2" customHeight="1" x14ac:dyDescent="0.3">
      <c r="A1" s="89" t="s">
        <v>0</v>
      </c>
      <c r="B1" s="89"/>
      <c r="C1" s="89"/>
      <c r="D1" s="89"/>
      <c r="E1" s="89"/>
    </row>
    <row r="2" spans="1:11" s="2" customFormat="1" ht="22.2" customHeight="1" thickBot="1" x14ac:dyDescent="0.35">
      <c r="A2" s="90" t="s">
        <v>1</v>
      </c>
      <c r="B2" s="90"/>
      <c r="C2" s="58" t="s">
        <v>2</v>
      </c>
      <c r="D2" s="91"/>
      <c r="E2" s="91"/>
    </row>
    <row r="3" spans="1:11" s="4" customFormat="1" ht="22.2" customHeight="1" thickTop="1" x14ac:dyDescent="0.3">
      <c r="A3" s="92" t="s">
        <v>3</v>
      </c>
      <c r="B3" s="92"/>
      <c r="C3" s="3">
        <v>2020</v>
      </c>
      <c r="D3" s="93" t="s">
        <v>4</v>
      </c>
      <c r="E3" s="93"/>
    </row>
    <row r="4" spans="1:11" s="5" customFormat="1" ht="16.2" customHeight="1" x14ac:dyDescent="0.3">
      <c r="A4" s="76" t="s">
        <v>5</v>
      </c>
      <c r="B4" s="76"/>
      <c r="C4" s="94"/>
      <c r="D4" s="94"/>
      <c r="E4" s="94"/>
    </row>
    <row r="5" spans="1:11" s="5" customFormat="1" ht="16.2" customHeight="1" x14ac:dyDescent="0.3">
      <c r="A5" s="6"/>
      <c r="B5" s="6" t="s">
        <v>6</v>
      </c>
      <c r="C5" s="73"/>
      <c r="D5" s="74"/>
      <c r="E5" s="75"/>
    </row>
    <row r="6" spans="1:11" s="5" customFormat="1" ht="16.2" customHeight="1" x14ac:dyDescent="0.3">
      <c r="A6" s="76" t="s">
        <v>7</v>
      </c>
      <c r="B6" s="76"/>
      <c r="C6" s="77"/>
      <c r="D6" s="77"/>
      <c r="E6" s="77"/>
    </row>
    <row r="7" spans="1:11" ht="10.199999999999999" customHeight="1" x14ac:dyDescent="0.3"/>
    <row r="8" spans="1:11" ht="20.399999999999999" thickBot="1" x14ac:dyDescent="0.35">
      <c r="A8" s="7" t="s">
        <v>8</v>
      </c>
    </row>
    <row r="9" spans="1:11" ht="16.2" thickTop="1" x14ac:dyDescent="0.3">
      <c r="A9" s="8"/>
      <c r="B9" s="9" t="s">
        <v>9</v>
      </c>
    </row>
    <row r="10" spans="1:11" x14ac:dyDescent="0.3">
      <c r="A10" s="8"/>
      <c r="B10" s="1" t="s">
        <v>10</v>
      </c>
    </row>
    <row r="11" spans="1:11" x14ac:dyDescent="0.3">
      <c r="A11" s="8"/>
    </row>
    <row r="12" spans="1:11" x14ac:dyDescent="0.3">
      <c r="A12" s="8"/>
      <c r="B12" s="10">
        <v>4470</v>
      </c>
      <c r="C12" s="11">
        <v>12</v>
      </c>
      <c r="D12" s="11">
        <v>30</v>
      </c>
      <c r="E12" s="12">
        <f>ROUND((B12*C12)/30,2)</f>
        <v>1788</v>
      </c>
    </row>
    <row r="13" spans="1:11" ht="27" customHeight="1" thickBot="1" x14ac:dyDescent="0.35">
      <c r="A13" s="8"/>
      <c r="B13" s="13" t="s">
        <v>11</v>
      </c>
      <c r="C13" s="13" t="s">
        <v>12</v>
      </c>
      <c r="D13" s="13" t="s">
        <v>13</v>
      </c>
      <c r="E13" s="13" t="s">
        <v>14</v>
      </c>
    </row>
    <row r="14" spans="1:11" ht="10.199999999999999" customHeight="1" thickTop="1" thickBot="1" x14ac:dyDescent="0.35">
      <c r="A14" s="8"/>
    </row>
    <row r="15" spans="1:11" ht="20.399999999999999" thickBot="1" x14ac:dyDescent="0.35">
      <c r="A15" s="7" t="s">
        <v>15</v>
      </c>
      <c r="G15" s="78" t="s">
        <v>16</v>
      </c>
      <c r="H15" s="79"/>
      <c r="I15" s="79"/>
      <c r="J15" s="79"/>
      <c r="K15" s="80"/>
    </row>
    <row r="16" spans="1:11" ht="25.2" thickTop="1" thickBot="1" x14ac:dyDescent="0.35">
      <c r="A16" s="8"/>
      <c r="B16" s="9" t="s">
        <v>17</v>
      </c>
      <c r="G16" s="14" t="s">
        <v>18</v>
      </c>
      <c r="H16" s="15" t="s">
        <v>19</v>
      </c>
      <c r="I16" s="15" t="s">
        <v>20</v>
      </c>
      <c r="J16" s="15" t="s">
        <v>21</v>
      </c>
      <c r="K16" s="16" t="s">
        <v>22</v>
      </c>
    </row>
    <row r="17" spans="1:15" x14ac:dyDescent="0.3">
      <c r="A17" s="8"/>
      <c r="B17" s="1" t="s">
        <v>23</v>
      </c>
      <c r="G17" s="17" t="s">
        <v>24</v>
      </c>
      <c r="H17" s="18">
        <v>44060</v>
      </c>
      <c r="I17" s="18">
        <v>44104</v>
      </c>
      <c r="J17" s="19">
        <v>32</v>
      </c>
      <c r="K17" s="81">
        <v>85</v>
      </c>
    </row>
    <row r="18" spans="1:15" x14ac:dyDescent="0.3">
      <c r="A18" s="8"/>
      <c r="G18" s="17" t="s">
        <v>25</v>
      </c>
      <c r="H18" s="18">
        <v>44105</v>
      </c>
      <c r="I18" s="18">
        <v>44135</v>
      </c>
      <c r="J18" s="19">
        <v>22</v>
      </c>
      <c r="K18" s="82"/>
    </row>
    <row r="19" spans="1:15" x14ac:dyDescent="0.3">
      <c r="A19" s="8"/>
      <c r="B19" s="20" t="s">
        <v>26</v>
      </c>
      <c r="C19" s="21">
        <v>15</v>
      </c>
      <c r="D19" s="22">
        <f>ROUND(B19/C19,3)</f>
        <v>6.7000000000000004E-2</v>
      </c>
      <c r="G19" s="17" t="s">
        <v>27</v>
      </c>
      <c r="H19" s="18">
        <v>44136</v>
      </c>
      <c r="I19" s="18">
        <v>44166</v>
      </c>
      <c r="J19" s="19">
        <v>19</v>
      </c>
      <c r="K19" s="82"/>
    </row>
    <row r="20" spans="1:15" ht="27" customHeight="1" thickBot="1" x14ac:dyDescent="0.35">
      <c r="A20" s="8"/>
      <c r="B20" s="13" t="s">
        <v>28</v>
      </c>
      <c r="C20" s="13" t="s">
        <v>29</v>
      </c>
      <c r="D20" s="23" t="s">
        <v>30</v>
      </c>
      <c r="G20" s="17" t="s">
        <v>31</v>
      </c>
      <c r="H20" s="18">
        <v>44167</v>
      </c>
      <c r="I20" s="18">
        <v>44182</v>
      </c>
      <c r="J20" s="19">
        <v>12</v>
      </c>
      <c r="K20" s="83"/>
      <c r="N20" s="24"/>
      <c r="O20" s="25"/>
    </row>
    <row r="21" spans="1:15" ht="10.199999999999999" customHeight="1" thickTop="1" x14ac:dyDescent="0.3">
      <c r="A21" s="8"/>
      <c r="G21" s="59"/>
      <c r="H21" s="60"/>
      <c r="I21" s="60"/>
      <c r="J21" s="61"/>
      <c r="K21" s="62"/>
    </row>
    <row r="22" spans="1:15" ht="20.399999999999999" thickBot="1" x14ac:dyDescent="0.35">
      <c r="A22" s="7" t="s">
        <v>32</v>
      </c>
      <c r="G22" s="17" t="s">
        <v>33</v>
      </c>
      <c r="H22" s="18">
        <v>44218</v>
      </c>
      <c r="I22" s="18">
        <v>44256</v>
      </c>
      <c r="J22" s="19">
        <v>27</v>
      </c>
      <c r="K22" s="81">
        <v>86</v>
      </c>
    </row>
    <row r="23" spans="1:15" ht="16.2" thickTop="1" x14ac:dyDescent="0.3">
      <c r="A23" s="8"/>
      <c r="B23" s="9" t="s">
        <v>34</v>
      </c>
      <c r="G23" s="17" t="s">
        <v>35</v>
      </c>
      <c r="H23" s="18">
        <v>44257</v>
      </c>
      <c r="I23" s="18">
        <v>44286</v>
      </c>
      <c r="J23" s="19">
        <v>19</v>
      </c>
      <c r="K23" s="82"/>
    </row>
    <row r="24" spans="1:15" x14ac:dyDescent="0.3">
      <c r="A24" s="8"/>
      <c r="B24" s="1" t="s">
        <v>36</v>
      </c>
      <c r="G24" s="17" t="s">
        <v>37</v>
      </c>
      <c r="H24" s="18">
        <v>44287</v>
      </c>
      <c r="I24" s="18">
        <v>44316</v>
      </c>
      <c r="J24" s="19">
        <v>20</v>
      </c>
      <c r="K24" s="82"/>
    </row>
    <row r="25" spans="1:15" ht="15" thickBot="1" x14ac:dyDescent="0.35">
      <c r="A25" s="8"/>
      <c r="G25" s="26" t="s">
        <v>38</v>
      </c>
      <c r="H25" s="27">
        <v>44317</v>
      </c>
      <c r="I25" s="27">
        <v>44343</v>
      </c>
      <c r="J25" s="28">
        <v>20</v>
      </c>
      <c r="K25" s="84"/>
    </row>
    <row r="26" spans="1:15" x14ac:dyDescent="0.3">
      <c r="A26" s="8"/>
      <c r="B26" s="29">
        <f>E12</f>
        <v>1788</v>
      </c>
      <c r="C26" s="30">
        <v>85</v>
      </c>
      <c r="D26" s="31">
        <f>ROUND(B26/C26,2)</f>
        <v>21.04</v>
      </c>
      <c r="G26" s="43"/>
      <c r="H26" s="56"/>
      <c r="I26" s="56"/>
      <c r="J26" s="43"/>
      <c r="K26" s="57"/>
    </row>
    <row r="27" spans="1:15" ht="27" customHeight="1" thickBot="1" x14ac:dyDescent="0.35">
      <c r="A27" s="8"/>
      <c r="B27" s="13" t="s">
        <v>39</v>
      </c>
      <c r="C27" s="13" t="s">
        <v>68</v>
      </c>
      <c r="D27" s="13" t="s">
        <v>40</v>
      </c>
      <c r="G27" s="32"/>
      <c r="H27" s="32"/>
      <c r="I27" s="32"/>
      <c r="J27" s="32"/>
      <c r="K27" s="32"/>
      <c r="L27" s="32"/>
    </row>
    <row r="28" spans="1:15" ht="10.199999999999999" customHeight="1" thickTop="1" x14ac:dyDescent="0.3">
      <c r="A28" s="8"/>
      <c r="G28" s="33"/>
      <c r="H28" s="33"/>
      <c r="I28" s="33"/>
      <c r="J28" s="33"/>
      <c r="K28" s="33"/>
      <c r="L28" s="32"/>
    </row>
    <row r="29" spans="1:15" ht="20.399999999999999" thickBot="1" x14ac:dyDescent="0.35">
      <c r="A29" s="7" t="s">
        <v>41</v>
      </c>
      <c r="G29" s="85"/>
      <c r="H29" s="86"/>
      <c r="I29" s="86"/>
      <c r="J29" s="86"/>
      <c r="K29" s="86"/>
      <c r="L29" s="32"/>
    </row>
    <row r="30" spans="1:15" ht="16.2" thickTop="1" x14ac:dyDescent="0.3">
      <c r="A30" s="8"/>
      <c r="B30" s="9" t="s">
        <v>42</v>
      </c>
      <c r="G30" s="34"/>
      <c r="H30" s="34"/>
      <c r="I30" s="34"/>
      <c r="J30" s="34"/>
      <c r="K30" s="34"/>
      <c r="L30" s="32"/>
    </row>
    <row r="31" spans="1:15" x14ac:dyDescent="0.3">
      <c r="A31" s="8"/>
      <c r="B31" s="1" t="s">
        <v>43</v>
      </c>
      <c r="G31" s="35"/>
      <c r="H31" s="36"/>
      <c r="I31" s="36"/>
      <c r="J31" s="72"/>
      <c r="K31" s="72"/>
      <c r="L31" s="32"/>
    </row>
    <row r="32" spans="1:15" x14ac:dyDescent="0.3">
      <c r="A32" s="8"/>
      <c r="G32" s="35"/>
      <c r="H32" s="36"/>
      <c r="I32" s="36"/>
      <c r="J32" s="72"/>
      <c r="K32" s="72"/>
      <c r="L32" s="32"/>
    </row>
    <row r="33" spans="1:13" x14ac:dyDescent="0.3">
      <c r="A33" s="8"/>
      <c r="B33" s="37">
        <f>D26</f>
        <v>21.04</v>
      </c>
      <c r="C33" s="38">
        <v>22</v>
      </c>
      <c r="D33" s="39">
        <f>ROUND(B33*C33,2)</f>
        <v>462.88</v>
      </c>
      <c r="G33" s="35"/>
      <c r="H33" s="36"/>
      <c r="I33" s="36"/>
      <c r="J33" s="72"/>
      <c r="K33" s="72"/>
      <c r="L33" s="32"/>
    </row>
    <row r="34" spans="1:13" ht="27" customHeight="1" thickBot="1" x14ac:dyDescent="0.35">
      <c r="A34" s="8"/>
      <c r="B34" s="13" t="s">
        <v>40</v>
      </c>
      <c r="C34" s="13" t="s">
        <v>44</v>
      </c>
      <c r="D34" s="13" t="s">
        <v>45</v>
      </c>
      <c r="G34" s="35"/>
      <c r="H34" s="36"/>
      <c r="I34" s="36"/>
      <c r="J34" s="72"/>
      <c r="K34" s="72"/>
      <c r="L34" s="32"/>
    </row>
    <row r="35" spans="1:13" ht="10.199999999999999" customHeight="1" thickTop="1" x14ac:dyDescent="0.3">
      <c r="A35" s="8"/>
      <c r="G35" s="35"/>
      <c r="H35" s="36"/>
      <c r="I35" s="36"/>
      <c r="J35" s="72"/>
      <c r="K35" s="72"/>
      <c r="L35" s="32"/>
    </row>
    <row r="36" spans="1:13" ht="20.399999999999999" thickBot="1" x14ac:dyDescent="0.35">
      <c r="A36" s="7" t="s">
        <v>46</v>
      </c>
      <c r="G36" s="35"/>
      <c r="H36" s="36"/>
      <c r="I36" s="36"/>
      <c r="J36" s="72"/>
      <c r="K36" s="72"/>
      <c r="L36" s="32"/>
    </row>
    <row r="37" spans="1:13" ht="16.2" thickTop="1" x14ac:dyDescent="0.3">
      <c r="A37" s="8"/>
      <c r="B37" s="9" t="s">
        <v>47</v>
      </c>
      <c r="G37" s="35"/>
      <c r="H37" s="36"/>
      <c r="I37" s="36"/>
      <c r="J37" s="36"/>
      <c r="K37" s="36"/>
      <c r="L37" s="32"/>
    </row>
    <row r="38" spans="1:13" x14ac:dyDescent="0.3">
      <c r="B38" s="1" t="s">
        <v>48</v>
      </c>
      <c r="G38" s="35"/>
      <c r="H38" s="36"/>
      <c r="I38" s="36"/>
      <c r="J38" s="36"/>
      <c r="K38" s="36"/>
      <c r="L38" s="32"/>
    </row>
    <row r="39" spans="1:13" x14ac:dyDescent="0.3">
      <c r="G39" s="35"/>
      <c r="H39" s="36"/>
      <c r="I39" s="36"/>
      <c r="J39" s="72"/>
      <c r="K39" s="72"/>
      <c r="L39" s="32"/>
    </row>
    <row r="40" spans="1:13" x14ac:dyDescent="0.3">
      <c r="B40" s="40">
        <f>D33</f>
        <v>462.88</v>
      </c>
      <c r="C40" s="41">
        <f>D19</f>
        <v>6.7000000000000004E-2</v>
      </c>
      <c r="D40" s="42">
        <f>ROUND(B40/C40,0)</f>
        <v>6909</v>
      </c>
      <c r="G40" s="35"/>
      <c r="H40" s="36"/>
      <c r="I40" s="36"/>
      <c r="J40" s="72"/>
      <c r="K40" s="72"/>
      <c r="L40" s="32"/>
    </row>
    <row r="41" spans="1:13" ht="27" customHeight="1" thickBot="1" x14ac:dyDescent="0.35">
      <c r="B41" s="13" t="s">
        <v>49</v>
      </c>
      <c r="C41" s="13" t="s">
        <v>50</v>
      </c>
      <c r="D41" s="13" t="s">
        <v>51</v>
      </c>
      <c r="G41" s="35"/>
      <c r="H41" s="36"/>
      <c r="I41" s="36"/>
      <c r="J41" s="72"/>
      <c r="K41" s="72"/>
      <c r="L41" s="32"/>
      <c r="M41" s="32"/>
    </row>
    <row r="42" spans="1:13" ht="13.5" customHeight="1" thickTop="1" x14ac:dyDescent="0.3">
      <c r="G42" s="35"/>
      <c r="H42" s="36"/>
      <c r="I42" s="36"/>
      <c r="J42" s="72"/>
      <c r="K42" s="72"/>
      <c r="L42" s="32"/>
      <c r="M42" s="43"/>
    </row>
    <row r="43" spans="1:13" ht="20.399999999999999" thickBot="1" x14ac:dyDescent="0.35">
      <c r="A43" s="7" t="s">
        <v>52</v>
      </c>
      <c r="G43" s="65"/>
      <c r="H43" s="65"/>
      <c r="I43" s="65"/>
      <c r="J43" s="65"/>
      <c r="K43" s="65"/>
      <c r="L43" s="32"/>
      <c r="M43" s="32"/>
    </row>
    <row r="44" spans="1:13" ht="16.2" thickTop="1" x14ac:dyDescent="0.3">
      <c r="A44" s="8"/>
      <c r="B44" s="9" t="s">
        <v>53</v>
      </c>
      <c r="G44" s="65"/>
      <c r="H44" s="65"/>
      <c r="I44" s="65"/>
      <c r="J44" s="65"/>
      <c r="K44" s="65"/>
      <c r="L44" s="32"/>
    </row>
    <row r="45" spans="1:13" ht="6" customHeight="1" thickBot="1" x14ac:dyDescent="0.35">
      <c r="G45" s="65"/>
      <c r="H45" s="65"/>
      <c r="I45" s="65"/>
      <c r="J45" s="65"/>
      <c r="K45" s="65"/>
      <c r="L45" s="32"/>
    </row>
    <row r="46" spans="1:13" ht="15" thickBot="1" x14ac:dyDescent="0.35">
      <c r="B46" s="66" t="s">
        <v>54</v>
      </c>
      <c r="C46" s="66"/>
      <c r="D46" s="44">
        <f>D40</f>
        <v>6909</v>
      </c>
      <c r="G46" s="65"/>
      <c r="H46" s="65"/>
      <c r="I46" s="65"/>
      <c r="J46" s="65"/>
      <c r="K46" s="65"/>
      <c r="L46" s="32"/>
    </row>
    <row r="47" spans="1:13" ht="14.4" customHeight="1" thickBot="1" x14ac:dyDescent="0.35">
      <c r="B47" s="67" t="s">
        <v>55</v>
      </c>
      <c r="C47" s="67"/>
      <c r="D47" s="45" t="str">
        <f>B19</f>
        <v>1</v>
      </c>
      <c r="E47" s="46">
        <f>C19</f>
        <v>15</v>
      </c>
      <c r="G47" s="65"/>
      <c r="H47" s="65"/>
      <c r="I47" s="65"/>
      <c r="J47" s="65"/>
      <c r="K47" s="65"/>
      <c r="L47" s="32"/>
    </row>
    <row r="48" spans="1:13" ht="5.4" customHeight="1" thickBot="1" x14ac:dyDescent="0.35">
      <c r="G48" s="65"/>
      <c r="H48" s="65"/>
      <c r="I48" s="65"/>
      <c r="J48" s="65"/>
      <c r="K48" s="65"/>
      <c r="L48" s="32"/>
    </row>
    <row r="49" spans="1:11" ht="15" thickBot="1" x14ac:dyDescent="0.35">
      <c r="B49" s="68" t="s">
        <v>56</v>
      </c>
      <c r="C49" s="68"/>
      <c r="D49" s="47">
        <f>D46/E47*D47</f>
        <v>460.6</v>
      </c>
      <c r="G49" s="48"/>
      <c r="H49" s="48"/>
      <c r="I49" s="48"/>
      <c r="J49" s="48"/>
      <c r="K49" s="48"/>
    </row>
    <row r="51" spans="1:11" ht="27" customHeight="1" x14ac:dyDescent="0.3">
      <c r="A51" s="95" t="s">
        <v>57</v>
      </c>
      <c r="B51" s="96"/>
      <c r="C51" s="97"/>
      <c r="D51" s="49" t="s">
        <v>58</v>
      </c>
      <c r="E51" s="49" t="s">
        <v>59</v>
      </c>
    </row>
    <row r="52" spans="1:11" x14ac:dyDescent="0.3">
      <c r="B52" s="98" t="s">
        <v>60</v>
      </c>
      <c r="C52" s="99"/>
      <c r="D52" s="50">
        <v>22</v>
      </c>
      <c r="E52" s="52">
        <f>D49</f>
        <v>460.6</v>
      </c>
    </row>
    <row r="53" spans="1:11" x14ac:dyDescent="0.3">
      <c r="B53" s="87" t="s">
        <v>61</v>
      </c>
      <c r="C53" s="88"/>
      <c r="D53" s="50">
        <v>22</v>
      </c>
      <c r="E53" s="52">
        <f>D49/D53*D53</f>
        <v>460.6</v>
      </c>
    </row>
    <row r="54" spans="1:11" x14ac:dyDescent="0.3">
      <c r="B54" s="87" t="s">
        <v>62</v>
      </c>
      <c r="C54" s="88"/>
      <c r="D54" s="50">
        <v>22</v>
      </c>
      <c r="E54" s="52">
        <f>D49</f>
        <v>460.6</v>
      </c>
    </row>
    <row r="55" spans="1:11" x14ac:dyDescent="0.3">
      <c r="B55" s="87" t="s">
        <v>63</v>
      </c>
      <c r="C55" s="88"/>
      <c r="D55" s="51">
        <v>12</v>
      </c>
      <c r="E55" s="52">
        <f>D49/22*D55</f>
        <v>251.23636363636365</v>
      </c>
    </row>
    <row r="56" spans="1:11" x14ac:dyDescent="0.3">
      <c r="B56" s="87" t="s">
        <v>64</v>
      </c>
      <c r="C56" s="88"/>
      <c r="D56" s="51">
        <v>0</v>
      </c>
      <c r="E56" s="52"/>
    </row>
    <row r="57" spans="1:11" x14ac:dyDescent="0.3">
      <c r="B57" s="69" t="s">
        <v>65</v>
      </c>
      <c r="C57" s="69"/>
      <c r="D57" s="69"/>
      <c r="E57" s="31">
        <f>SUM(E52:E56)</f>
        <v>1633.0363636363638</v>
      </c>
    </row>
    <row r="58" spans="1:11" x14ac:dyDescent="0.3">
      <c r="E58" s="53"/>
    </row>
    <row r="59" spans="1:11" x14ac:dyDescent="0.3">
      <c r="A59" s="70" t="s">
        <v>67</v>
      </c>
      <c r="B59" s="70"/>
      <c r="C59" s="70"/>
      <c r="D59" s="71"/>
      <c r="E59" s="52">
        <f>ROUND(E12-E57,2)</f>
        <v>154.96</v>
      </c>
      <c r="F59" s="54"/>
    </row>
    <row r="60" spans="1:11" x14ac:dyDescent="0.3">
      <c r="A60" s="63" t="s">
        <v>66</v>
      </c>
      <c r="B60" s="63"/>
      <c r="C60" s="63"/>
      <c r="D60" s="64"/>
      <c r="E60" s="55">
        <f>ROUND(E57+E59,2)</f>
        <v>1788</v>
      </c>
      <c r="F60" s="54"/>
    </row>
  </sheetData>
  <sheetProtection selectLockedCells="1"/>
  <mergeCells count="33">
    <mergeCell ref="A4:B4"/>
    <mergeCell ref="C4:E4"/>
    <mergeCell ref="A51:C51"/>
    <mergeCell ref="B52:C52"/>
    <mergeCell ref="B53:C53"/>
    <mergeCell ref="A1:E1"/>
    <mergeCell ref="A2:B2"/>
    <mergeCell ref="D2:E2"/>
    <mergeCell ref="A3:B3"/>
    <mergeCell ref="D3:E3"/>
    <mergeCell ref="J39:J42"/>
    <mergeCell ref="K39:K42"/>
    <mergeCell ref="C5:E5"/>
    <mergeCell ref="A6:B6"/>
    <mergeCell ref="C6:E6"/>
    <mergeCell ref="G15:K15"/>
    <mergeCell ref="K17:K20"/>
    <mergeCell ref="K22:K25"/>
    <mergeCell ref="G29:K29"/>
    <mergeCell ref="J31:J33"/>
    <mergeCell ref="K31:K33"/>
    <mergeCell ref="J34:J36"/>
    <mergeCell ref="K34:K36"/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</mergeCells>
  <conditionalFormatting sqref="D26 D33 D40">
    <cfRule type="cellIs" dxfId="5" priority="4" operator="equal">
      <formula>0</formula>
    </cfRule>
  </conditionalFormatting>
  <conditionalFormatting sqref="E12">
    <cfRule type="cellIs" dxfId="4" priority="6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B40:C40">
    <cfRule type="cellIs" dxfId="2" priority="3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B47">
    <cfRule type="cellIs" dxfId="0" priority="1" operator="equal">
      <formula>0</formula>
    </cfRule>
  </conditionalFormatting>
  <dataValidations count="2">
    <dataValidation type="list" allowBlank="1" showErrorMessage="1" sqref="C3">
      <formula1>Year</formula1>
    </dataValidation>
    <dataValidation type="list" showErrorMessage="1" sqref="A3:B3">
      <formula1>Quarter</formula1>
    </dataValidation>
  </dataValidations>
  <printOptions horizontalCentered="1"/>
  <pageMargins left="0.45" right="0.45" top="0.5" bottom="0.5" header="0.3" footer="0.3"/>
  <pageSetup scale="74" orientation="portrait" r:id="rId1"/>
  <headerFooter>
    <oddFooter>&amp;L&amp;8Page &amp;P of &amp;N&amp;R&amp;8Processed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 copy</vt:lpstr>
      <vt:lpstr>'Working copy'!Print_Area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Heather Lint</cp:lastModifiedBy>
  <dcterms:created xsi:type="dcterms:W3CDTF">2020-08-13T17:20:18Z</dcterms:created>
  <dcterms:modified xsi:type="dcterms:W3CDTF">2020-09-09T05:29:45Z</dcterms:modified>
</cp:coreProperties>
</file>