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849756\Downloads\"/>
    </mc:Choice>
  </mc:AlternateContent>
  <xr:revisionPtr revIDLastSave="0" documentId="8_{EC4C2378-BAC2-44CF-8B4A-399DCAA3DC22}" xr6:coauthVersionLast="47" xr6:coauthVersionMax="47" xr10:uidLastSave="{00000000-0000-0000-0000-000000000000}"/>
  <bookViews>
    <workbookView xWindow="18210" yWindow="2565" windowWidth="28980" windowHeight="17400" xr2:uid="{2A12ADAE-9979-4E87-BD27-C7C0E8F57D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F56" i="1" s="1"/>
  <c r="F27" i="1"/>
  <c r="E27" i="1"/>
  <c r="H26" i="1"/>
  <c r="H59" i="1" s="1"/>
  <c r="F26" i="1"/>
  <c r="F29" i="1" s="1"/>
  <c r="J25" i="1"/>
  <c r="J24" i="1"/>
  <c r="I23" i="1"/>
  <c r="H22" i="1"/>
  <c r="J21" i="1"/>
  <c r="J26" i="1" s="1"/>
  <c r="J59" i="1" s="1"/>
  <c r="I20" i="1"/>
  <c r="I19" i="1"/>
  <c r="I26" i="1" s="1"/>
  <c r="I59" i="1" s="1"/>
  <c r="G18" i="1"/>
  <c r="E18" i="1"/>
  <c r="G17" i="1"/>
  <c r="G16" i="1"/>
  <c r="G15" i="1"/>
  <c r="G14" i="1"/>
  <c r="G13" i="1"/>
  <c r="G12" i="1"/>
  <c r="G11" i="1"/>
  <c r="E11" i="1"/>
  <c r="G10" i="1"/>
  <c r="E10" i="1"/>
  <c r="G9" i="1"/>
  <c r="G8" i="1"/>
  <c r="E8" i="1"/>
  <c r="E26" i="1" s="1"/>
  <c r="E29" i="1" s="1"/>
  <c r="G7" i="1"/>
  <c r="G6" i="1"/>
  <c r="G5" i="1"/>
  <c r="G26" i="1" s="1"/>
  <c r="G59" i="1" s="1"/>
</calcChain>
</file>

<file path=xl/sharedStrings.xml><?xml version="1.0" encoding="utf-8"?>
<sst xmlns="http://schemas.openxmlformats.org/spreadsheetml/2006/main" count="157" uniqueCount="84">
  <si>
    <t>Student Success Initiative - Budget Allocations</t>
  </si>
  <si>
    <t>FY 2021/2022</t>
  </si>
  <si>
    <t>Allocations by Category</t>
  </si>
  <si>
    <t>Division</t>
  </si>
  <si>
    <t>College/Department/Program</t>
  </si>
  <si>
    <t>Project Details/Notes</t>
  </si>
  <si>
    <t xml:space="preserve">2019/20 </t>
  </si>
  <si>
    <t xml:space="preserve">2020/21
Allocations </t>
  </si>
  <si>
    <t xml:space="preserve">2021/22
Allocations </t>
  </si>
  <si>
    <t>Advising &amp; Retention</t>
  </si>
  <si>
    <t>Technology Enhancement</t>
  </si>
  <si>
    <t>Career Services</t>
  </si>
  <si>
    <t>Student Development</t>
  </si>
  <si>
    <t>AA</t>
  </si>
  <si>
    <t>CAL Logic Lab</t>
  </si>
  <si>
    <t>Peer tutors</t>
  </si>
  <si>
    <t>SBS Psychology Peer Advising Center (PAC)</t>
  </si>
  <si>
    <t>Peer advisors</t>
  </si>
  <si>
    <t>SBS Writing Lab</t>
  </si>
  <si>
    <t>UGS CAL Advising</t>
  </si>
  <si>
    <t>Professional advisor</t>
  </si>
  <si>
    <t>UGS CNS Professional Advising Center</t>
  </si>
  <si>
    <t>Professional advisor; peer advisors</t>
  </si>
  <si>
    <t>UGS Jack H. Brown CBPA Student Services Center</t>
  </si>
  <si>
    <t>Professional advisors</t>
  </si>
  <si>
    <t>UGS SBS Advising</t>
  </si>
  <si>
    <t>UGS SBS Mentor Advising Center (MAC)</t>
  </si>
  <si>
    <t>UGS Advising &amp; Academic Services Peer Advising</t>
  </si>
  <si>
    <t>UGS Graduate Writing Center</t>
  </si>
  <si>
    <t>Peer tutors; SSP I or II (partial)</t>
  </si>
  <si>
    <t>UGS Tutoring</t>
  </si>
  <si>
    <t>Instructional Student Assistants/Peer Tutors</t>
  </si>
  <si>
    <t>UGS Student Mentoring Program</t>
  </si>
  <si>
    <t xml:space="preserve">Student mentors: SSP I or II </t>
  </si>
  <si>
    <t>UGS Supplemental Instruction</t>
  </si>
  <si>
    <t>SSP III; Instructional Student Assistants</t>
  </si>
  <si>
    <t>UGS - Advsing &amp; Academic Services Advising</t>
  </si>
  <si>
    <t>UGS CNS Health Professions Advising Center</t>
  </si>
  <si>
    <t>Peer advisors; ASA; operating expenses</t>
  </si>
  <si>
    <t>Graduate Studies</t>
  </si>
  <si>
    <t>Career preparation program(s) for graduate students</t>
  </si>
  <si>
    <t xml:space="preserve">Office of Student Research </t>
  </si>
  <si>
    <t>Research grants for graduate students</t>
  </si>
  <si>
    <t>ITS</t>
  </si>
  <si>
    <t>Information Technology Services</t>
  </si>
  <si>
    <t>Vital and Expanded Technology Initiative grants</t>
  </si>
  <si>
    <t>SA</t>
  </si>
  <si>
    <t>Career Center</t>
  </si>
  <si>
    <t>Staff; programming; internships</t>
  </si>
  <si>
    <t>Veterans Success Center</t>
  </si>
  <si>
    <t>Staff; programming; operating expenses</t>
  </si>
  <si>
    <t>Office of Student Engagement</t>
  </si>
  <si>
    <t>Staff; student assistants; co-curricular programming</t>
  </si>
  <si>
    <t>Total Initial Budget Allocation</t>
  </si>
  <si>
    <t>Total Estimated Budget Available</t>
  </si>
  <si>
    <t>Net Budget Unallocated</t>
  </si>
  <si>
    <t>Additional Approved Allocations</t>
  </si>
  <si>
    <t>% Amount</t>
  </si>
  <si>
    <t>UGS - College Professional Advisors</t>
  </si>
  <si>
    <t>CAL, CNS, SBS, Athletics Prof. Adv. benefit cost shortage</t>
  </si>
  <si>
    <t>Workability IV/VSA</t>
  </si>
  <si>
    <t>Coyote Career Network</t>
  </si>
  <si>
    <t>Research grants for undergraduate students</t>
  </si>
  <si>
    <t>College of Social &amp; Behavioral Sciences</t>
  </si>
  <si>
    <t>Undergraduate student internships</t>
  </si>
  <si>
    <t>College of Extended &amp; Global Education</t>
  </si>
  <si>
    <t>Community action partnership Intl recruitment</t>
  </si>
  <si>
    <t>UGS - Mentoring &amp; College Advising</t>
  </si>
  <si>
    <t>2nd year student retention</t>
  </si>
  <si>
    <t>CNS - Biology Department</t>
  </si>
  <si>
    <t xml:space="preserve">Embedded mentoring in FYS </t>
  </si>
  <si>
    <t>Student Engagement PDC</t>
  </si>
  <si>
    <t>Internships, alumni events, career conference</t>
  </si>
  <si>
    <t>Veteran's Success Center</t>
  </si>
  <si>
    <t>Space and use redesign and modernization</t>
  </si>
  <si>
    <t>N/A</t>
  </si>
  <si>
    <t>SSI Annual Showcase</t>
  </si>
  <si>
    <t>VETI</t>
  </si>
  <si>
    <t>Rollover</t>
  </si>
  <si>
    <t>Total Approved Amendment Allocations:</t>
  </si>
  <si>
    <t>Total 21/22 Unallocated Budget:</t>
  </si>
  <si>
    <t>Net Central Unallocated Budget:</t>
  </si>
  <si>
    <t>Percent of Total</t>
  </si>
  <si>
    <t>Percent in 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</si>
</sst>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0" tint="-0.499984740745262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1"/>
      <color rgb="FF808080"/>
      <name val="Calibri"/>
      <family val="2"/>
    </font>
    <font>
      <sz val="11"/>
      <color theme="0" tint="-0.499984740745262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top" wrapText="1" inden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3" fontId="10" fillId="0" borderId="7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 shrinkToFit="1"/>
    </xf>
    <xf numFmtId="3" fontId="7" fillId="0" borderId="3" xfId="0" applyNumberFormat="1" applyFont="1" applyBorder="1" applyAlignment="1">
      <alignment horizontal="right" shrinkToFit="1"/>
    </xf>
    <xf numFmtId="3" fontId="7" fillId="0" borderId="8" xfId="0" applyNumberFormat="1" applyFont="1" applyBorder="1" applyAlignment="1">
      <alignment horizontal="right" shrinkToFit="1"/>
    </xf>
    <xf numFmtId="3" fontId="7" fillId="0" borderId="9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left" wrapText="1"/>
    </xf>
    <xf numFmtId="3" fontId="10" fillId="0" borderId="3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left" wrapText="1"/>
    </xf>
    <xf numFmtId="3" fontId="7" fillId="0" borderId="12" xfId="0" applyNumberFormat="1" applyFont="1" applyBorder="1" applyAlignment="1">
      <alignment horizontal="left" wrapText="1"/>
    </xf>
    <xf numFmtId="3" fontId="7" fillId="2" borderId="3" xfId="0" applyNumberFormat="1" applyFont="1" applyFill="1" applyBorder="1" applyAlignment="1">
      <alignment horizontal="right" shrinkToFi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3" fontId="7" fillId="3" borderId="3" xfId="0" applyNumberFormat="1" applyFont="1" applyFill="1" applyBorder="1" applyAlignment="1">
      <alignment horizontal="right" shrinkToFit="1"/>
    </xf>
    <xf numFmtId="3" fontId="7" fillId="0" borderId="3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 shrinkToFit="1"/>
    </xf>
    <xf numFmtId="3" fontId="7" fillId="0" borderId="9" xfId="0" applyNumberFormat="1" applyFont="1" applyBorder="1" applyAlignment="1">
      <alignment horizontal="right" shrinkToFit="1"/>
    </xf>
    <xf numFmtId="3" fontId="7" fillId="0" borderId="13" xfId="0" applyNumberFormat="1" applyFont="1" applyBorder="1" applyAlignment="1">
      <alignment horizontal="left" wrapText="1"/>
    </xf>
    <xf numFmtId="3" fontId="7" fillId="0" borderId="6" xfId="0" applyNumberFormat="1" applyFont="1" applyBorder="1" applyAlignment="1">
      <alignment horizontal="right" shrinkToFit="1"/>
    </xf>
    <xf numFmtId="0" fontId="7" fillId="0" borderId="14" xfId="0" applyFont="1" applyBorder="1" applyAlignment="1">
      <alignment horizontal="left" wrapText="1"/>
    </xf>
    <xf numFmtId="0" fontId="5" fillId="0" borderId="14" xfId="0" applyFont="1" applyBorder="1" applyAlignment="1">
      <alignment horizontal="right" wrapText="1"/>
    </xf>
    <xf numFmtId="3" fontId="5" fillId="0" borderId="0" xfId="1" applyNumberFormat="1" applyFont="1" applyFill="1" applyBorder="1" applyAlignment="1">
      <alignment horizontal="right" shrinkToFit="1"/>
    </xf>
    <xf numFmtId="3" fontId="6" fillId="0" borderId="14" xfId="1" applyNumberFormat="1" applyFont="1" applyFill="1" applyBorder="1" applyAlignment="1">
      <alignment horizontal="right" shrinkToFit="1"/>
    </xf>
    <xf numFmtId="3" fontId="5" fillId="0" borderId="14" xfId="1" applyNumberFormat="1" applyFont="1" applyFill="1" applyBorder="1" applyAlignment="1">
      <alignment horizontal="right" shrinkToFit="1"/>
    </xf>
    <xf numFmtId="3" fontId="8" fillId="0" borderId="14" xfId="1" applyNumberFormat="1" applyFont="1" applyFill="1" applyBorder="1" applyAlignment="1">
      <alignment horizontal="right" shrinkToFit="1"/>
    </xf>
    <xf numFmtId="0" fontId="7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3" fontId="12" fillId="0" borderId="0" xfId="1" applyNumberFormat="1" applyFont="1" applyFill="1" applyBorder="1" applyAlignment="1">
      <alignment horizontal="right" shrinkToFit="1"/>
    </xf>
    <xf numFmtId="3" fontId="6" fillId="0" borderId="0" xfId="1" applyNumberFormat="1" applyFont="1" applyFill="1" applyBorder="1" applyAlignment="1">
      <alignment horizontal="right" shrinkToFit="1"/>
    </xf>
    <xf numFmtId="3" fontId="7" fillId="0" borderId="0" xfId="1" applyNumberFormat="1" applyFont="1" applyFill="1" applyBorder="1" applyAlignment="1">
      <alignment horizontal="right" shrinkToFit="1"/>
    </xf>
    <xf numFmtId="3" fontId="7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wrapText="1"/>
    </xf>
    <xf numFmtId="164" fontId="12" fillId="0" borderId="0" xfId="1" applyNumberFormat="1" applyFont="1" applyFill="1" applyBorder="1" applyAlignment="1">
      <alignment horizontal="right" vertical="top" shrinkToFit="1"/>
    </xf>
    <xf numFmtId="0" fontId="12" fillId="0" borderId="0" xfId="0" applyFont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5" fillId="0" borderId="5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top"/>
    </xf>
    <xf numFmtId="0" fontId="14" fillId="0" borderId="15" xfId="0" applyFont="1" applyBorder="1" applyAlignment="1">
      <alignment horizontal="left"/>
    </xf>
    <xf numFmtId="0" fontId="8" fillId="0" borderId="10" xfId="0" applyFont="1" applyBorder="1"/>
    <xf numFmtId="165" fontId="7" fillId="0" borderId="0" xfId="0" applyNumberFormat="1" applyFont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 vertical="top"/>
    </xf>
    <xf numFmtId="0" fontId="16" fillId="0" borderId="1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top"/>
    </xf>
    <xf numFmtId="0" fontId="16" fillId="0" borderId="0" xfId="0" applyFont="1" applyAlignment="1">
      <alignment horizontal="left"/>
    </xf>
    <xf numFmtId="0" fontId="7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3" fontId="15" fillId="0" borderId="7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0" fontId="13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2" fillId="0" borderId="0" xfId="0" applyFont="1" applyAlignment="1">
      <alignment horizontal="right" vertical="top"/>
    </xf>
    <xf numFmtId="3" fontId="12" fillId="0" borderId="0" xfId="0" applyNumberFormat="1" applyFont="1" applyAlignment="1">
      <alignment horizontal="right" vertical="top"/>
    </xf>
    <xf numFmtId="3" fontId="17" fillId="0" borderId="0" xfId="0" applyNumberFormat="1" applyFont="1" applyAlignment="1">
      <alignment horizontal="right" vertical="top"/>
    </xf>
    <xf numFmtId="3" fontId="15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left" vertical="top"/>
    </xf>
    <xf numFmtId="3" fontId="7" fillId="0" borderId="0" xfId="0" applyNumberFormat="1" applyFont="1" applyAlignment="1">
      <alignment horizontal="right" vertical="top"/>
    </xf>
    <xf numFmtId="3" fontId="12" fillId="4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166" fontId="7" fillId="0" borderId="19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 shrinkToFit="1"/>
    </xf>
    <xf numFmtId="9" fontId="7" fillId="0" borderId="5" xfId="0" applyNumberFormat="1" applyFont="1" applyBorder="1" applyAlignment="1">
      <alignment horizontal="center" vertical="center" shrinkToFit="1"/>
    </xf>
    <xf numFmtId="9" fontId="7" fillId="0" borderId="0" xfId="0" applyNumberFormat="1" applyFont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0408-D572-4D42-8CA2-A4BCB0578F2F}">
  <dimension ref="A1:L62"/>
  <sheetViews>
    <sheetView tabSelected="1" workbookViewId="0">
      <selection activeCell="L12" sqref="L12"/>
    </sheetView>
  </sheetViews>
  <sheetFormatPr defaultColWidth="7.5703125" defaultRowHeight="12.75" x14ac:dyDescent="0.25"/>
  <cols>
    <col min="1" max="1" width="8.28515625" style="2" customWidth="1"/>
    <col min="2" max="2" width="40.5703125" style="2" customWidth="1"/>
    <col min="3" max="3" width="48.28515625" style="2" customWidth="1"/>
    <col min="4" max="4" width="8.28515625" style="2" customWidth="1"/>
    <col min="5" max="7" width="12.7109375" style="2" customWidth="1"/>
    <col min="8" max="8" width="14.7109375" style="2" customWidth="1"/>
    <col min="9" max="9" width="11.42578125" style="2" customWidth="1"/>
    <col min="10" max="10" width="13.140625" style="2" customWidth="1"/>
    <col min="11" max="11" width="7.5703125" style="2"/>
    <col min="12" max="12" width="16.28515625" style="2" customWidth="1"/>
    <col min="13" max="16384" width="7.5703125" style="2"/>
  </cols>
  <sheetData>
    <row r="1" spans="1:12" ht="18.75" x14ac:dyDescent="0.3">
      <c r="A1" s="1" t="s">
        <v>0</v>
      </c>
      <c r="B1" s="1"/>
      <c r="C1" s="1"/>
    </row>
    <row r="2" spans="1:12" ht="18.75" x14ac:dyDescent="0.3">
      <c r="A2" s="1" t="s">
        <v>1</v>
      </c>
      <c r="B2" s="1"/>
      <c r="C2" s="3"/>
    </row>
    <row r="3" spans="1:12" ht="15.75" x14ac:dyDescent="0.25">
      <c r="A3" s="4"/>
      <c r="B3" s="4"/>
      <c r="D3" s="5"/>
      <c r="G3" s="6" t="s">
        <v>2</v>
      </c>
      <c r="H3" s="6"/>
      <c r="I3" s="6"/>
      <c r="J3" s="6"/>
    </row>
    <row r="4" spans="1:12" s="14" customFormat="1" ht="45" x14ac:dyDescent="0.25">
      <c r="A4" s="7" t="s">
        <v>3</v>
      </c>
      <c r="B4" s="8" t="s">
        <v>4</v>
      </c>
      <c r="C4" s="9" t="s">
        <v>5</v>
      </c>
      <c r="D4" s="10" t="s">
        <v>6</v>
      </c>
      <c r="E4" s="11" t="s">
        <v>7</v>
      </c>
      <c r="F4" s="12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L4" s="15"/>
    </row>
    <row r="5" spans="1:12" s="14" customFormat="1" ht="15" x14ac:dyDescent="0.25">
      <c r="A5" s="16" t="s">
        <v>13</v>
      </c>
      <c r="B5" s="17" t="s">
        <v>14</v>
      </c>
      <c r="C5" s="18" t="s">
        <v>15</v>
      </c>
      <c r="D5" s="19">
        <v>10725</v>
      </c>
      <c r="E5" s="20">
        <v>9674</v>
      </c>
      <c r="F5" s="21">
        <v>16088</v>
      </c>
      <c r="G5" s="22">
        <f t="shared" ref="G5:G17" si="0">F5</f>
        <v>16088</v>
      </c>
      <c r="H5" s="23"/>
      <c r="I5" s="24"/>
      <c r="J5" s="24"/>
    </row>
    <row r="6" spans="1:12" s="14" customFormat="1" ht="15" x14ac:dyDescent="0.25">
      <c r="A6" s="16" t="s">
        <v>13</v>
      </c>
      <c r="B6" s="17" t="s">
        <v>16</v>
      </c>
      <c r="C6" s="18" t="s">
        <v>17</v>
      </c>
      <c r="D6" s="25">
        <v>8745</v>
      </c>
      <c r="E6" s="20">
        <v>7694</v>
      </c>
      <c r="F6" s="21">
        <v>13118</v>
      </c>
      <c r="G6" s="22">
        <f>F6</f>
        <v>13118</v>
      </c>
      <c r="H6" s="23"/>
      <c r="I6" s="24"/>
      <c r="J6" s="24"/>
    </row>
    <row r="7" spans="1:12" s="14" customFormat="1" ht="15" x14ac:dyDescent="0.25">
      <c r="A7" s="16" t="s">
        <v>13</v>
      </c>
      <c r="B7" s="17" t="s">
        <v>18</v>
      </c>
      <c r="C7" s="18" t="s">
        <v>15</v>
      </c>
      <c r="D7" s="25">
        <v>21600</v>
      </c>
      <c r="E7" s="20">
        <v>9600</v>
      </c>
      <c r="F7" s="21">
        <v>26400</v>
      </c>
      <c r="G7" s="22">
        <f>F7</f>
        <v>26400</v>
      </c>
      <c r="H7" s="23"/>
      <c r="I7" s="24"/>
      <c r="J7" s="24"/>
    </row>
    <row r="8" spans="1:12" s="14" customFormat="1" ht="15" x14ac:dyDescent="0.25">
      <c r="A8" s="16" t="s">
        <v>13</v>
      </c>
      <c r="B8" s="17" t="s">
        <v>19</v>
      </c>
      <c r="C8" s="18" t="s">
        <v>20</v>
      </c>
      <c r="D8" s="25">
        <v>100724</v>
      </c>
      <c r="E8" s="20">
        <f>98398+2326</f>
        <v>100724</v>
      </c>
      <c r="F8" s="21">
        <v>100724</v>
      </c>
      <c r="G8" s="22">
        <f>F8</f>
        <v>100724</v>
      </c>
      <c r="H8" s="26"/>
      <c r="I8" s="27"/>
      <c r="J8" s="27"/>
    </row>
    <row r="9" spans="1:12" s="14" customFormat="1" ht="15" x14ac:dyDescent="0.25">
      <c r="A9" s="16" t="s">
        <v>13</v>
      </c>
      <c r="B9" s="17" t="s">
        <v>21</v>
      </c>
      <c r="C9" s="18" t="s">
        <v>22</v>
      </c>
      <c r="D9" s="25">
        <v>175474</v>
      </c>
      <c r="E9" s="20">
        <v>174423</v>
      </c>
      <c r="F9" s="21">
        <v>181478</v>
      </c>
      <c r="G9" s="22">
        <f t="shared" si="0"/>
        <v>181478</v>
      </c>
      <c r="H9" s="23"/>
      <c r="I9" s="24"/>
      <c r="J9" s="24"/>
    </row>
    <row r="10" spans="1:12" s="14" customFormat="1" ht="15" x14ac:dyDescent="0.25">
      <c r="A10" s="16" t="s">
        <v>13</v>
      </c>
      <c r="B10" s="17" t="s">
        <v>23</v>
      </c>
      <c r="C10" s="18" t="s">
        <v>24</v>
      </c>
      <c r="D10" s="25">
        <v>179221</v>
      </c>
      <c r="E10" s="20">
        <f>174727+4494</f>
        <v>179221</v>
      </c>
      <c r="F10" s="21">
        <v>179221</v>
      </c>
      <c r="G10" s="22">
        <f t="shared" si="0"/>
        <v>179221</v>
      </c>
      <c r="H10" s="23"/>
      <c r="I10" s="24"/>
      <c r="J10" s="24"/>
    </row>
    <row r="11" spans="1:12" s="14" customFormat="1" ht="15" x14ac:dyDescent="0.25">
      <c r="A11" s="16" t="s">
        <v>13</v>
      </c>
      <c r="B11" s="17" t="s">
        <v>25</v>
      </c>
      <c r="C11" s="18" t="s">
        <v>20</v>
      </c>
      <c r="D11" s="25">
        <v>80290</v>
      </c>
      <c r="E11" s="20">
        <f>78045+2245</f>
        <v>80290</v>
      </c>
      <c r="F11" s="21">
        <v>91776</v>
      </c>
      <c r="G11" s="22">
        <f t="shared" si="0"/>
        <v>91776</v>
      </c>
      <c r="H11" s="23"/>
      <c r="I11" s="24"/>
      <c r="J11" s="24"/>
    </row>
    <row r="12" spans="1:12" s="14" customFormat="1" ht="15" x14ac:dyDescent="0.25">
      <c r="A12" s="16" t="s">
        <v>13</v>
      </c>
      <c r="B12" s="17" t="s">
        <v>26</v>
      </c>
      <c r="C12" s="18" t="s">
        <v>17</v>
      </c>
      <c r="D12" s="25">
        <v>16800</v>
      </c>
      <c r="E12" s="20">
        <v>4800</v>
      </c>
      <c r="F12" s="21">
        <v>19200</v>
      </c>
      <c r="G12" s="22">
        <f t="shared" si="0"/>
        <v>19200</v>
      </c>
      <c r="H12" s="23"/>
      <c r="I12" s="24"/>
      <c r="J12" s="24"/>
    </row>
    <row r="13" spans="1:12" s="14" customFormat="1" ht="15" x14ac:dyDescent="0.25">
      <c r="A13" s="16" t="s">
        <v>13</v>
      </c>
      <c r="B13" s="17" t="s">
        <v>27</v>
      </c>
      <c r="C13" s="18" t="s">
        <v>17</v>
      </c>
      <c r="D13" s="25">
        <v>47500</v>
      </c>
      <c r="E13" s="20">
        <v>46449</v>
      </c>
      <c r="F13" s="21">
        <v>71250</v>
      </c>
      <c r="G13" s="22">
        <f t="shared" si="0"/>
        <v>71250</v>
      </c>
      <c r="H13" s="23"/>
      <c r="I13" s="24"/>
      <c r="J13" s="24"/>
    </row>
    <row r="14" spans="1:12" s="14" customFormat="1" ht="15" x14ac:dyDescent="0.25">
      <c r="A14" s="16" t="s">
        <v>13</v>
      </c>
      <c r="B14" s="17" t="s">
        <v>28</v>
      </c>
      <c r="C14" s="18" t="s">
        <v>29</v>
      </c>
      <c r="D14" s="25">
        <v>43256</v>
      </c>
      <c r="E14" s="20">
        <v>42205</v>
      </c>
      <c r="F14" s="21">
        <v>64884</v>
      </c>
      <c r="G14" s="22">
        <f t="shared" si="0"/>
        <v>64884</v>
      </c>
      <c r="H14" s="23"/>
      <c r="I14" s="24"/>
      <c r="J14" s="24"/>
    </row>
    <row r="15" spans="1:12" s="14" customFormat="1" ht="15" x14ac:dyDescent="0.25">
      <c r="A15" s="16" t="s">
        <v>13</v>
      </c>
      <c r="B15" s="17" t="s">
        <v>30</v>
      </c>
      <c r="C15" s="18" t="s">
        <v>31</v>
      </c>
      <c r="D15" s="25">
        <v>38986</v>
      </c>
      <c r="E15" s="20">
        <v>37935</v>
      </c>
      <c r="F15" s="21">
        <v>58479</v>
      </c>
      <c r="G15" s="22">
        <f t="shared" si="0"/>
        <v>58479</v>
      </c>
      <c r="H15" s="23"/>
      <c r="I15" s="24"/>
      <c r="J15" s="24"/>
    </row>
    <row r="16" spans="1:12" s="14" customFormat="1" ht="15" x14ac:dyDescent="0.25">
      <c r="A16" s="16" t="s">
        <v>13</v>
      </c>
      <c r="B16" s="17" t="s">
        <v>32</v>
      </c>
      <c r="C16" s="18" t="s">
        <v>33</v>
      </c>
      <c r="D16" s="25">
        <v>60771</v>
      </c>
      <c r="E16" s="20">
        <v>59720</v>
      </c>
      <c r="F16" s="21">
        <v>75963.75</v>
      </c>
      <c r="G16" s="22">
        <f t="shared" si="0"/>
        <v>75963.75</v>
      </c>
      <c r="H16" s="23"/>
      <c r="I16" s="24"/>
      <c r="J16" s="24"/>
    </row>
    <row r="17" spans="1:12" s="14" customFormat="1" ht="15" x14ac:dyDescent="0.25">
      <c r="A17" s="16" t="s">
        <v>13</v>
      </c>
      <c r="B17" s="17" t="s">
        <v>34</v>
      </c>
      <c r="C17" s="18" t="s">
        <v>35</v>
      </c>
      <c r="D17" s="25">
        <v>141263</v>
      </c>
      <c r="E17" s="20">
        <v>140212</v>
      </c>
      <c r="F17" s="28">
        <v>141263</v>
      </c>
      <c r="G17" s="22">
        <f t="shared" si="0"/>
        <v>141263</v>
      </c>
      <c r="H17" s="23"/>
      <c r="I17" s="24"/>
      <c r="J17" s="24"/>
    </row>
    <row r="18" spans="1:12" s="14" customFormat="1" ht="15" x14ac:dyDescent="0.25">
      <c r="A18" s="16" t="s">
        <v>13</v>
      </c>
      <c r="B18" s="17" t="s">
        <v>36</v>
      </c>
      <c r="C18" s="18" t="s">
        <v>20</v>
      </c>
      <c r="D18" s="25">
        <v>79002</v>
      </c>
      <c r="E18" s="20">
        <f>76937+2065</f>
        <v>79002</v>
      </c>
      <c r="F18" s="21">
        <v>88463</v>
      </c>
      <c r="G18" s="21">
        <f>F18</f>
        <v>88463</v>
      </c>
      <c r="H18" s="29"/>
      <c r="I18" s="30"/>
      <c r="J18" s="30"/>
    </row>
    <row r="19" spans="1:12" s="14" customFormat="1" ht="15" x14ac:dyDescent="0.25">
      <c r="A19" s="16" t="s">
        <v>13</v>
      </c>
      <c r="B19" s="17" t="s">
        <v>37</v>
      </c>
      <c r="C19" s="18" t="s">
        <v>38</v>
      </c>
      <c r="D19" s="25">
        <v>142147</v>
      </c>
      <c r="E19" s="20">
        <v>140013</v>
      </c>
      <c r="F19" s="31">
        <v>149147</v>
      </c>
      <c r="G19" s="32"/>
      <c r="H19" s="23"/>
      <c r="I19" s="33">
        <f>F19</f>
        <v>149147</v>
      </c>
      <c r="J19" s="24"/>
    </row>
    <row r="20" spans="1:12" s="14" customFormat="1" ht="30" x14ac:dyDescent="0.25">
      <c r="A20" s="16" t="s">
        <v>13</v>
      </c>
      <c r="B20" s="17" t="s">
        <v>39</v>
      </c>
      <c r="C20" s="18" t="s">
        <v>40</v>
      </c>
      <c r="D20" s="25">
        <v>40000</v>
      </c>
      <c r="E20" s="20">
        <v>11862</v>
      </c>
      <c r="F20" s="21">
        <v>40000</v>
      </c>
      <c r="G20" s="32"/>
      <c r="H20" s="23"/>
      <c r="I20" s="33">
        <f>F20</f>
        <v>40000</v>
      </c>
      <c r="J20" s="24"/>
    </row>
    <row r="21" spans="1:12" s="14" customFormat="1" ht="15" x14ac:dyDescent="0.25">
      <c r="A21" s="16" t="s">
        <v>13</v>
      </c>
      <c r="B21" s="17" t="s">
        <v>41</v>
      </c>
      <c r="C21" s="18" t="s">
        <v>42</v>
      </c>
      <c r="D21" s="25">
        <v>65566</v>
      </c>
      <c r="E21" s="20">
        <v>64515</v>
      </c>
      <c r="F21" s="21">
        <v>65566</v>
      </c>
      <c r="G21" s="32"/>
      <c r="H21" s="23"/>
      <c r="I21" s="24"/>
      <c r="J21" s="33">
        <f>F21</f>
        <v>65566</v>
      </c>
    </row>
    <row r="22" spans="1:12" s="14" customFormat="1" ht="15" x14ac:dyDescent="0.25">
      <c r="A22" s="16" t="s">
        <v>43</v>
      </c>
      <c r="B22" s="17" t="s">
        <v>44</v>
      </c>
      <c r="C22" s="18" t="s">
        <v>45</v>
      </c>
      <c r="D22" s="25">
        <v>801983</v>
      </c>
      <c r="E22" s="20">
        <v>787569</v>
      </c>
      <c r="F22" s="21">
        <v>801983</v>
      </c>
      <c r="G22" s="32"/>
      <c r="H22" s="34">
        <f>F22</f>
        <v>801983</v>
      </c>
      <c r="I22" s="24"/>
      <c r="J22" s="24"/>
    </row>
    <row r="23" spans="1:12" s="14" customFormat="1" ht="15" x14ac:dyDescent="0.25">
      <c r="A23" s="16" t="s">
        <v>46</v>
      </c>
      <c r="B23" s="17" t="s">
        <v>47</v>
      </c>
      <c r="C23" s="18" t="s">
        <v>48</v>
      </c>
      <c r="D23" s="25">
        <v>784985</v>
      </c>
      <c r="E23" s="20">
        <v>782851</v>
      </c>
      <c r="F23" s="21">
        <v>784985</v>
      </c>
      <c r="G23" s="32"/>
      <c r="H23" s="23"/>
      <c r="I23" s="33">
        <f>F23</f>
        <v>784985</v>
      </c>
      <c r="J23" s="35"/>
    </row>
    <row r="24" spans="1:12" s="14" customFormat="1" ht="15" x14ac:dyDescent="0.25">
      <c r="A24" s="16" t="s">
        <v>46</v>
      </c>
      <c r="B24" s="17" t="s">
        <v>49</v>
      </c>
      <c r="C24" s="18" t="s">
        <v>50</v>
      </c>
      <c r="D24" s="25">
        <v>259355</v>
      </c>
      <c r="E24" s="20">
        <v>242073</v>
      </c>
      <c r="F24" s="21">
        <v>259355</v>
      </c>
      <c r="G24" s="32"/>
      <c r="H24" s="23"/>
      <c r="I24" s="24"/>
      <c r="J24" s="36">
        <f>F24</f>
        <v>259355</v>
      </c>
    </row>
    <row r="25" spans="1:12" s="14" customFormat="1" ht="15" x14ac:dyDescent="0.25">
      <c r="A25" s="16" t="s">
        <v>46</v>
      </c>
      <c r="B25" s="17" t="s">
        <v>51</v>
      </c>
      <c r="C25" s="18" t="s">
        <v>52</v>
      </c>
      <c r="D25" s="25">
        <v>291270</v>
      </c>
      <c r="E25" s="20">
        <v>280270</v>
      </c>
      <c r="F25" s="21">
        <v>291270</v>
      </c>
      <c r="G25" s="32"/>
      <c r="H25" s="23"/>
      <c r="I25" s="24"/>
      <c r="J25" s="36">
        <f>F25</f>
        <v>291270</v>
      </c>
    </row>
    <row r="26" spans="1:12" s="14" customFormat="1" ht="15" x14ac:dyDescent="0.25">
      <c r="A26" s="37"/>
      <c r="B26" s="37"/>
      <c r="C26" s="38" t="s">
        <v>53</v>
      </c>
      <c r="D26" s="39"/>
      <c r="E26" s="40">
        <f t="shared" ref="E26:J26" si="1">SUM(E5:E25)</f>
        <v>3281102</v>
      </c>
      <c r="F26" s="41">
        <f t="shared" si="1"/>
        <v>3520613.75</v>
      </c>
      <c r="G26" s="42">
        <f t="shared" si="1"/>
        <v>1128307.75</v>
      </c>
      <c r="H26" s="42">
        <f t="shared" si="1"/>
        <v>801983</v>
      </c>
      <c r="I26" s="42">
        <f t="shared" si="1"/>
        <v>974132</v>
      </c>
      <c r="J26" s="42">
        <f t="shared" si="1"/>
        <v>616191</v>
      </c>
    </row>
    <row r="27" spans="1:12" s="14" customFormat="1" ht="15" x14ac:dyDescent="0.25">
      <c r="A27" s="43"/>
      <c r="B27" s="43"/>
      <c r="C27" s="44" t="s">
        <v>54</v>
      </c>
      <c r="D27" s="45"/>
      <c r="E27" s="46">
        <f>3388972+284034</f>
        <v>3673006</v>
      </c>
      <c r="F27" s="45">
        <f>3572720+494112.55+2083.27</f>
        <v>4068915.82</v>
      </c>
      <c r="G27" s="47"/>
      <c r="H27" s="47"/>
      <c r="I27" s="47"/>
      <c r="J27" s="47"/>
    </row>
    <row r="28" spans="1:12" s="14" customFormat="1" ht="6.75" customHeight="1" x14ac:dyDescent="0.25">
      <c r="A28" s="43"/>
      <c r="B28" s="43"/>
      <c r="C28" s="44"/>
      <c r="D28" s="45"/>
      <c r="E28" s="46"/>
      <c r="F28" s="45"/>
      <c r="G28" s="47"/>
      <c r="H28" s="47"/>
      <c r="I28" s="47"/>
      <c r="J28" s="47"/>
    </row>
    <row r="29" spans="1:12" s="14" customFormat="1" ht="15" x14ac:dyDescent="0.25">
      <c r="A29" s="43"/>
      <c r="B29" s="43"/>
      <c r="C29" s="44" t="s">
        <v>55</v>
      </c>
      <c r="D29" s="45"/>
      <c r="E29" s="46">
        <f>E27-E26</f>
        <v>391904</v>
      </c>
      <c r="F29" s="45">
        <f>F27-F26</f>
        <v>548302.06999999983</v>
      </c>
      <c r="G29" s="45"/>
      <c r="H29" s="45"/>
      <c r="I29" s="45"/>
      <c r="J29" s="45"/>
      <c r="L29" s="48"/>
    </row>
    <row r="30" spans="1:12" s="14" customFormat="1" ht="10.5" customHeight="1" x14ac:dyDescent="0.25">
      <c r="A30" s="43"/>
      <c r="B30" s="43"/>
      <c r="C30" s="49"/>
      <c r="D30" s="50"/>
      <c r="E30" s="50"/>
      <c r="F30" s="50"/>
      <c r="G30" s="50"/>
      <c r="H30" s="50"/>
      <c r="I30" s="50"/>
      <c r="J30" s="50"/>
    </row>
    <row r="31" spans="1:12" s="14" customFormat="1" ht="15" x14ac:dyDescent="0.25">
      <c r="A31" s="51" t="s">
        <v>56</v>
      </c>
      <c r="B31" s="51"/>
      <c r="C31" s="51"/>
      <c r="D31" s="52"/>
      <c r="E31" s="52"/>
      <c r="F31" s="52"/>
      <c r="G31" s="6" t="s">
        <v>2</v>
      </c>
      <c r="H31" s="6"/>
      <c r="I31" s="6"/>
      <c r="J31" s="6"/>
    </row>
    <row r="32" spans="1:12" s="15" customFormat="1" ht="45" x14ac:dyDescent="0.25">
      <c r="A32" s="53" t="s">
        <v>3</v>
      </c>
      <c r="B32" s="54" t="s">
        <v>4</v>
      </c>
      <c r="C32" s="55" t="s">
        <v>5</v>
      </c>
      <c r="D32" s="56" t="s">
        <v>57</v>
      </c>
      <c r="F32" s="12" t="s">
        <v>8</v>
      </c>
      <c r="G32" s="57" t="s">
        <v>9</v>
      </c>
      <c r="H32" s="13" t="s">
        <v>10</v>
      </c>
      <c r="I32" s="57" t="s">
        <v>11</v>
      </c>
      <c r="J32" s="57" t="s">
        <v>12</v>
      </c>
    </row>
    <row r="33" spans="1:10" s="14" customFormat="1" ht="16.5" customHeight="1" x14ac:dyDescent="0.25">
      <c r="A33" s="58" t="s">
        <v>13</v>
      </c>
      <c r="B33" s="59" t="s">
        <v>58</v>
      </c>
      <c r="C33" s="60" t="s">
        <v>59</v>
      </c>
      <c r="D33" s="61"/>
      <c r="F33" s="62">
        <v>7194</v>
      </c>
      <c r="G33" s="63">
        <v>7194</v>
      </c>
      <c r="H33" s="63"/>
      <c r="I33" s="63"/>
      <c r="J33" s="63"/>
    </row>
    <row r="34" spans="1:10" s="14" customFormat="1" ht="16.5" customHeight="1" x14ac:dyDescent="0.25">
      <c r="A34" s="64" t="s">
        <v>46</v>
      </c>
      <c r="B34" s="65" t="s">
        <v>60</v>
      </c>
      <c r="C34" s="66" t="s">
        <v>61</v>
      </c>
      <c r="D34" s="67"/>
      <c r="F34" s="62">
        <v>37720</v>
      </c>
      <c r="G34" s="63"/>
      <c r="H34" s="63"/>
      <c r="I34" s="63">
        <v>37720</v>
      </c>
      <c r="J34" s="63"/>
    </row>
    <row r="35" spans="1:10" s="14" customFormat="1" ht="17.25" customHeight="1" x14ac:dyDescent="0.25">
      <c r="A35" s="68" t="s">
        <v>13</v>
      </c>
      <c r="B35" s="69" t="s">
        <v>41</v>
      </c>
      <c r="C35" s="66" t="s">
        <v>62</v>
      </c>
      <c r="D35" s="67"/>
      <c r="F35" s="63">
        <v>11000</v>
      </c>
      <c r="G35" s="63"/>
      <c r="H35" s="63"/>
      <c r="I35" s="63"/>
      <c r="J35" s="63">
        <v>11000</v>
      </c>
    </row>
    <row r="36" spans="1:10" s="14" customFormat="1" ht="16.5" customHeight="1" x14ac:dyDescent="0.25">
      <c r="A36" s="70" t="s">
        <v>13</v>
      </c>
      <c r="B36" s="71" t="s">
        <v>63</v>
      </c>
      <c r="C36" s="72" t="s">
        <v>64</v>
      </c>
      <c r="D36" s="67"/>
      <c r="F36" s="73">
        <v>40000</v>
      </c>
      <c r="G36" s="63"/>
      <c r="H36" s="63"/>
      <c r="I36" s="63">
        <v>40000</v>
      </c>
      <c r="J36" s="74"/>
    </row>
    <row r="37" spans="1:10" s="14" customFormat="1" ht="16.5" customHeight="1" x14ac:dyDescent="0.25">
      <c r="A37" s="70" t="s">
        <v>13</v>
      </c>
      <c r="B37" s="71" t="s">
        <v>65</v>
      </c>
      <c r="C37" s="72" t="s">
        <v>66</v>
      </c>
      <c r="D37" s="67"/>
      <c r="F37" s="73">
        <v>12000</v>
      </c>
      <c r="G37" s="63"/>
      <c r="H37" s="63"/>
      <c r="I37" s="63"/>
      <c r="J37" s="63">
        <v>12000</v>
      </c>
    </row>
    <row r="38" spans="1:10" s="14" customFormat="1" ht="16.5" customHeight="1" x14ac:dyDescent="0.25">
      <c r="A38" s="75" t="s">
        <v>13</v>
      </c>
      <c r="B38" s="76" t="s">
        <v>67</v>
      </c>
      <c r="C38" s="77" t="s">
        <v>68</v>
      </c>
      <c r="D38" s="61"/>
      <c r="F38" s="73">
        <v>13184</v>
      </c>
      <c r="G38" s="63">
        <v>13184</v>
      </c>
      <c r="H38" s="63"/>
      <c r="I38" s="63"/>
      <c r="J38" s="74"/>
    </row>
    <row r="39" spans="1:10" s="14" customFormat="1" ht="16.5" customHeight="1" x14ac:dyDescent="0.25">
      <c r="A39" s="75" t="s">
        <v>13</v>
      </c>
      <c r="B39" s="76" t="s">
        <v>69</v>
      </c>
      <c r="C39" s="77" t="s">
        <v>70</v>
      </c>
      <c r="D39" s="61"/>
      <c r="F39" s="73">
        <v>19990</v>
      </c>
      <c r="G39" s="63">
        <v>19990</v>
      </c>
      <c r="H39" s="63"/>
      <c r="I39" s="63"/>
      <c r="J39" s="74"/>
    </row>
    <row r="40" spans="1:10" s="14" customFormat="1" ht="16.5" customHeight="1" x14ac:dyDescent="0.25">
      <c r="A40" s="75" t="s">
        <v>13</v>
      </c>
      <c r="B40" s="76" t="s">
        <v>71</v>
      </c>
      <c r="C40" s="77" t="s">
        <v>72</v>
      </c>
      <c r="D40" s="61"/>
      <c r="F40" s="73">
        <v>13650</v>
      </c>
      <c r="G40" s="63"/>
      <c r="H40" s="63"/>
      <c r="I40" s="74">
        <v>13650</v>
      </c>
      <c r="J40" s="74"/>
    </row>
    <row r="41" spans="1:10" s="14" customFormat="1" ht="16.5" customHeight="1" x14ac:dyDescent="0.25">
      <c r="A41" s="75" t="s">
        <v>46</v>
      </c>
      <c r="B41" s="76" t="s">
        <v>73</v>
      </c>
      <c r="C41" s="77" t="s">
        <v>74</v>
      </c>
      <c r="D41" s="61"/>
      <c r="F41" s="73">
        <v>20000</v>
      </c>
      <c r="G41" s="63"/>
      <c r="H41" s="63"/>
      <c r="I41" s="63"/>
      <c r="J41" s="74">
        <v>20000</v>
      </c>
    </row>
    <row r="42" spans="1:10" s="14" customFormat="1" ht="16.5" customHeight="1" x14ac:dyDescent="0.25">
      <c r="A42" s="75" t="s">
        <v>75</v>
      </c>
      <c r="B42" s="76" t="s">
        <v>76</v>
      </c>
      <c r="C42" s="77"/>
      <c r="D42" s="61"/>
      <c r="F42" s="73">
        <v>5000</v>
      </c>
      <c r="G42" s="63">
        <v>1250</v>
      </c>
      <c r="H42" s="63">
        <v>1250</v>
      </c>
      <c r="I42" s="63">
        <v>1250</v>
      </c>
      <c r="J42" s="74">
        <v>1250</v>
      </c>
    </row>
    <row r="43" spans="1:10" s="14" customFormat="1" ht="16.5" customHeight="1" x14ac:dyDescent="0.25">
      <c r="A43" s="75" t="s">
        <v>43</v>
      </c>
      <c r="B43" s="76" t="s">
        <v>77</v>
      </c>
      <c r="C43" s="77" t="s">
        <v>78</v>
      </c>
      <c r="D43" s="61"/>
      <c r="F43" s="73">
        <v>174557</v>
      </c>
      <c r="G43" s="63"/>
      <c r="H43" s="63">
        <v>174556.84</v>
      </c>
      <c r="I43" s="63"/>
      <c r="J43" s="74"/>
    </row>
    <row r="44" spans="1:10" s="14" customFormat="1" ht="16.5" customHeight="1" x14ac:dyDescent="0.25">
      <c r="A44" s="75" t="s">
        <v>13</v>
      </c>
      <c r="B44" s="76" t="s">
        <v>14</v>
      </c>
      <c r="C44" s="77" t="s">
        <v>78</v>
      </c>
      <c r="D44" s="61"/>
      <c r="F44" s="73">
        <v>1694</v>
      </c>
      <c r="G44" s="63">
        <v>1694</v>
      </c>
      <c r="H44" s="63"/>
      <c r="I44" s="63"/>
      <c r="J44" s="74"/>
    </row>
    <row r="45" spans="1:10" s="14" customFormat="1" ht="15" x14ac:dyDescent="0.25">
      <c r="A45" s="75" t="s">
        <v>13</v>
      </c>
      <c r="B45" s="17" t="s">
        <v>16</v>
      </c>
      <c r="C45" s="77" t="s">
        <v>78</v>
      </c>
      <c r="D45" s="61"/>
      <c r="F45" s="73">
        <v>1355</v>
      </c>
      <c r="G45" s="63">
        <v>1355</v>
      </c>
      <c r="H45" s="63"/>
      <c r="I45" s="63"/>
      <c r="J45" s="74"/>
    </row>
    <row r="46" spans="1:10" s="14" customFormat="1" ht="15" x14ac:dyDescent="0.25">
      <c r="A46" s="75" t="s">
        <v>13</v>
      </c>
      <c r="B46" s="17" t="s">
        <v>18</v>
      </c>
      <c r="C46" s="77" t="s">
        <v>78</v>
      </c>
      <c r="D46" s="61"/>
      <c r="F46" s="73">
        <v>2540</v>
      </c>
      <c r="G46" s="63">
        <v>2540</v>
      </c>
      <c r="H46" s="63"/>
      <c r="I46" s="63"/>
      <c r="J46" s="74"/>
    </row>
    <row r="47" spans="1:10" s="14" customFormat="1" ht="15" x14ac:dyDescent="0.25">
      <c r="A47" s="70" t="s">
        <v>13</v>
      </c>
      <c r="B47" s="17" t="s">
        <v>28</v>
      </c>
      <c r="C47" s="72" t="s">
        <v>78</v>
      </c>
      <c r="D47" s="67"/>
      <c r="F47" s="73">
        <v>6233</v>
      </c>
      <c r="G47" s="63">
        <v>6233</v>
      </c>
      <c r="H47" s="63"/>
      <c r="I47" s="63"/>
      <c r="J47" s="74"/>
    </row>
    <row r="48" spans="1:10" s="14" customFormat="1" ht="15" x14ac:dyDescent="0.25">
      <c r="A48" s="64" t="s">
        <v>46</v>
      </c>
      <c r="B48" s="17" t="s">
        <v>30</v>
      </c>
      <c r="C48" s="72" t="s">
        <v>78</v>
      </c>
      <c r="D48" s="67"/>
      <c r="F48" s="62">
        <v>5623</v>
      </c>
      <c r="G48" s="63">
        <v>5623</v>
      </c>
      <c r="H48" s="63"/>
      <c r="I48" s="63"/>
      <c r="J48" s="63"/>
    </row>
    <row r="49" spans="1:12" s="14" customFormat="1" ht="15" x14ac:dyDescent="0.25">
      <c r="A49" s="58" t="s">
        <v>13</v>
      </c>
      <c r="B49" s="17" t="s">
        <v>32</v>
      </c>
      <c r="C49" s="72" t="s">
        <v>78</v>
      </c>
      <c r="D49" s="61"/>
      <c r="F49" s="62">
        <v>7452</v>
      </c>
      <c r="G49" s="63">
        <v>7452</v>
      </c>
      <c r="H49" s="63"/>
      <c r="I49" s="63"/>
      <c r="J49" s="63"/>
    </row>
    <row r="50" spans="1:12" s="14" customFormat="1" ht="15" x14ac:dyDescent="0.25">
      <c r="A50" s="58" t="s">
        <v>13</v>
      </c>
      <c r="B50" s="17" t="s">
        <v>34</v>
      </c>
      <c r="C50" s="72" t="s">
        <v>78</v>
      </c>
      <c r="D50" s="61"/>
      <c r="F50" s="62">
        <v>13549</v>
      </c>
      <c r="G50" s="63">
        <v>13549</v>
      </c>
      <c r="H50" s="63"/>
      <c r="I50" s="63"/>
      <c r="J50" s="63"/>
    </row>
    <row r="51" spans="1:12" s="14" customFormat="1" ht="15" x14ac:dyDescent="0.25">
      <c r="A51" s="58" t="s">
        <v>13</v>
      </c>
      <c r="B51" s="17" t="s">
        <v>37</v>
      </c>
      <c r="C51" s="72" t="s">
        <v>78</v>
      </c>
      <c r="D51" s="61"/>
      <c r="F51" s="62">
        <v>14227</v>
      </c>
      <c r="G51" s="63"/>
      <c r="H51" s="63"/>
      <c r="I51" s="63">
        <v>14227</v>
      </c>
      <c r="J51" s="63"/>
    </row>
    <row r="52" spans="1:12" s="14" customFormat="1" ht="15" x14ac:dyDescent="0.25">
      <c r="A52" s="58" t="s">
        <v>13</v>
      </c>
      <c r="B52" s="17" t="s">
        <v>39</v>
      </c>
      <c r="C52" s="72" t="s">
        <v>78</v>
      </c>
      <c r="D52" s="61"/>
      <c r="F52" s="62">
        <v>3726</v>
      </c>
      <c r="G52" s="63"/>
      <c r="H52" s="63"/>
      <c r="I52" s="63">
        <v>3726</v>
      </c>
      <c r="J52" s="63"/>
    </row>
    <row r="53" spans="1:12" s="14" customFormat="1" ht="15" x14ac:dyDescent="0.25">
      <c r="A53" s="58" t="s">
        <v>46</v>
      </c>
      <c r="B53" s="17" t="s">
        <v>47</v>
      </c>
      <c r="C53" s="72" t="s">
        <v>78</v>
      </c>
      <c r="D53" s="61"/>
      <c r="F53" s="62">
        <v>124521</v>
      </c>
      <c r="G53" s="63"/>
      <c r="H53" s="63"/>
      <c r="I53" s="63">
        <v>124521</v>
      </c>
      <c r="J53" s="63"/>
    </row>
    <row r="54" spans="1:12" s="14" customFormat="1" ht="15" x14ac:dyDescent="0.25">
      <c r="C54" s="78" t="s">
        <v>79</v>
      </c>
      <c r="D54" s="79"/>
      <c r="F54" s="80">
        <f>SUM(F33:F53)</f>
        <v>535215</v>
      </c>
      <c r="G54" s="81">
        <f>SUM(G33:G53)</f>
        <v>80064</v>
      </c>
      <c r="H54" s="81">
        <f>SUM(H33:H53)</f>
        <v>175806.84</v>
      </c>
      <c r="I54" s="81">
        <f>SUM(I33:I53)</f>
        <v>235094</v>
      </c>
      <c r="J54" s="81">
        <f>SUM(J33:J53)</f>
        <v>44250</v>
      </c>
      <c r="L54" s="82"/>
    </row>
    <row r="55" spans="1:12" s="14" customFormat="1" ht="15" x14ac:dyDescent="0.25">
      <c r="C55" s="78" t="s">
        <v>80</v>
      </c>
      <c r="D55" s="79"/>
      <c r="F55" s="79">
        <v>548302</v>
      </c>
      <c r="G55" s="83"/>
      <c r="H55" s="83"/>
      <c r="I55" s="83"/>
      <c r="J55" s="83"/>
    </row>
    <row r="56" spans="1:12" s="14" customFormat="1" ht="15" x14ac:dyDescent="0.25">
      <c r="C56" s="78" t="s">
        <v>81</v>
      </c>
      <c r="D56" s="79"/>
      <c r="F56" s="84">
        <f>F55-F54</f>
        <v>13087</v>
      </c>
      <c r="G56" s="83"/>
      <c r="H56" s="83"/>
      <c r="I56" s="83"/>
      <c r="J56" s="83"/>
    </row>
    <row r="57" spans="1:12" ht="15" x14ac:dyDescent="0.25">
      <c r="A57" s="43"/>
      <c r="B57" s="43"/>
      <c r="C57" s="49"/>
      <c r="D57" s="79"/>
      <c r="E57" s="79"/>
      <c r="F57" s="79"/>
      <c r="G57" s="83"/>
      <c r="H57" s="83"/>
      <c r="I57" s="83"/>
      <c r="J57" s="83"/>
    </row>
    <row r="58" spans="1:12" ht="15" x14ac:dyDescent="0.25">
      <c r="A58" s="85"/>
      <c r="B58" s="85"/>
      <c r="C58" s="85"/>
      <c r="D58" s="50"/>
      <c r="E58" s="50"/>
      <c r="F58" s="50"/>
      <c r="G58" s="50"/>
      <c r="H58" s="50"/>
      <c r="I58" s="50"/>
      <c r="J58" s="50"/>
    </row>
    <row r="59" spans="1:12" ht="15" x14ac:dyDescent="0.25">
      <c r="A59" s="85"/>
      <c r="B59" s="85"/>
      <c r="C59" s="85"/>
      <c r="D59" s="86"/>
      <c r="E59" s="87" t="s">
        <v>82</v>
      </c>
      <c r="F59" s="87"/>
      <c r="G59" s="88">
        <f>SUM(G26+G54)/SUM(F26+F54)</f>
        <v>0.29793460830909096</v>
      </c>
      <c r="H59" s="89">
        <f>SUM(H26+H54)/SUM(F26+F54)</f>
        <v>0.24108262460539046</v>
      </c>
      <c r="I59" s="89">
        <f>SUM(I26+I54)/SUM(F26+F54)</f>
        <v>0.29814523110720592</v>
      </c>
      <c r="J59" s="89">
        <f>SUM(J26+J54)/SUM(F26+F54)</f>
        <v>0.16283749652891533</v>
      </c>
    </row>
    <row r="60" spans="1:12" ht="15" x14ac:dyDescent="0.25">
      <c r="A60" s="14"/>
      <c r="B60" s="14"/>
      <c r="C60" s="14"/>
      <c r="D60" s="86"/>
      <c r="E60" s="87" t="s">
        <v>83</v>
      </c>
      <c r="F60" s="87"/>
      <c r="G60" s="90">
        <v>0.3</v>
      </c>
      <c r="H60" s="91">
        <v>0.24</v>
      </c>
      <c r="I60" s="91">
        <v>0.3</v>
      </c>
      <c r="J60" s="91">
        <v>0.16</v>
      </c>
    </row>
    <row r="61" spans="1:12" ht="15" x14ac:dyDescent="0.25">
      <c r="D61" s="15"/>
      <c r="E61" s="15"/>
      <c r="F61" s="15"/>
      <c r="G61" s="92"/>
      <c r="H61" s="92"/>
      <c r="I61" s="92"/>
      <c r="J61" s="92"/>
    </row>
    <row r="62" spans="1:12" ht="15" x14ac:dyDescent="0.25">
      <c r="D62" s="14"/>
      <c r="E62" s="14"/>
      <c r="F62" s="14"/>
      <c r="G62" s="14"/>
      <c r="H62" s="14"/>
      <c r="I62" s="14"/>
      <c r="J62" s="14"/>
    </row>
  </sheetData>
  <mergeCells count="6">
    <mergeCell ref="A1:C1"/>
    <mergeCell ref="A2:B2"/>
    <mergeCell ref="G3:J3"/>
    <mergeCell ref="G31:J31"/>
    <mergeCell ref="E59:F59"/>
    <mergeCell ref="E60:F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California State University of San Bernardino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DeMoss</dc:creator>
  <cp:lastModifiedBy>Sara DeMoss</cp:lastModifiedBy>
  <dcterms:created xsi:type="dcterms:W3CDTF">2022-05-25T17:23:42Z</dcterms:created>
  <dcterms:modified xsi:type="dcterms:W3CDTF">2022-05-25T17:24:27Z</dcterms:modified>
</cp:coreProperties>
</file>