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6th unit_Additional Work 2403 job code\"/>
    </mc:Choice>
  </mc:AlternateContent>
  <xr:revisionPtr revIDLastSave="0" documentId="8_{6F466190-E173-4B2C-A6E7-3BCF7D431A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ll 2023" sheetId="2" r:id="rId1"/>
  </sheets>
  <externalReferences>
    <externalReference r:id="rId2"/>
  </externalReferences>
  <definedNames>
    <definedName name="_xlnm.Print_Area" localSheetId="0">'Fall 2023'!$A$1:$F$60</definedName>
    <definedName name="Quarter">'[1]Drop Down'!$A$3:$A$5</definedName>
    <definedName name="Year">'[1]Drop Down'!$A$9:$A$15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47" i="2" l="1"/>
  <c r="D47" i="2"/>
  <c r="D19" i="2"/>
  <c r="C40" i="2" s="1"/>
  <c r="B26" i="2" l="1"/>
  <c r="D26" i="2" s="1"/>
  <c r="B33" i="2" s="1"/>
  <c r="D33" i="2" s="1"/>
  <c r="B40" i="2" s="1"/>
  <c r="D40" i="2" s="1"/>
  <c r="D46" i="2" s="1"/>
  <c r="D49" i="2" s="1"/>
  <c r="E55" i="2" s="1"/>
  <c r="E53" i="2" l="1"/>
  <c r="E52" i="2"/>
  <c r="E54" i="2"/>
  <c r="E57" i="2" l="1"/>
  <c r="E59" i="2" s="1"/>
  <c r="E60" i="2" s="1"/>
</calcChain>
</file>

<file path=xl/sharedStrings.xml><?xml version="1.0" encoding="utf-8"?>
<sst xmlns="http://schemas.openxmlformats.org/spreadsheetml/2006/main" count="75" uniqueCount="74">
  <si>
    <t>AY Compensation for the 16th Unit</t>
  </si>
  <si>
    <t>Semester Term</t>
  </si>
  <si>
    <t>Year</t>
  </si>
  <si>
    <t>Please Only Fill in Gray Boxes</t>
  </si>
  <si>
    <t>Name</t>
  </si>
  <si>
    <t>Employee ID/Record #:</t>
  </si>
  <si>
    <t>Department</t>
  </si>
  <si>
    <t>Step 1</t>
  </si>
  <si>
    <t>Figure rate per WTU</t>
  </si>
  <si>
    <t>(base pay x 12) / 30</t>
  </si>
  <si>
    <t>Base Pay</t>
  </si>
  <si>
    <t>x 12</t>
  </si>
  <si>
    <t>/30</t>
  </si>
  <si>
    <t>Rate Per WTU</t>
  </si>
  <si>
    <t>Step 2</t>
  </si>
  <si>
    <t>Figure time base</t>
  </si>
  <si>
    <t>Beginning Date</t>
  </si>
  <si>
    <t>Ending Date</t>
  </si>
  <si>
    <t># Academic Work Days</t>
  </si>
  <si>
    <t>faculty fraction=%</t>
  </si>
  <si>
    <t>SEP</t>
  </si>
  <si>
    <t>OCT</t>
  </si>
  <si>
    <t>1</t>
  </si>
  <si>
    <t>NOV</t>
  </si>
  <si>
    <t>Fac Fraction Numerator</t>
  </si>
  <si>
    <t>Fac Fraction Denominator</t>
  </si>
  <si>
    <t>FTE</t>
  </si>
  <si>
    <t>DEC</t>
  </si>
  <si>
    <t>Step 3</t>
  </si>
  <si>
    <t>FEB</t>
  </si>
  <si>
    <t>Determine Daily Rate</t>
  </si>
  <si>
    <t>MAR</t>
  </si>
  <si>
    <t>Rate per WTU/Work days in Semester</t>
  </si>
  <si>
    <t>APR</t>
  </si>
  <si>
    <t>MAY</t>
  </si>
  <si>
    <t>Rate per WTU</t>
  </si>
  <si>
    <t>Daily Rate</t>
  </si>
  <si>
    <t>Step 4</t>
  </si>
  <si>
    <t>Calculate Monthly Actual Rate**</t>
  </si>
  <si>
    <t>Daily rate x Work days in month (21 or 22)</t>
  </si>
  <si>
    <t>x Work Days in Month</t>
  </si>
  <si>
    <t>Monthly Actual Rate</t>
  </si>
  <si>
    <t>Step 5</t>
  </si>
  <si>
    <t>Arrive at Full Time Equivalent Monthly Base Rate</t>
  </si>
  <si>
    <t>Monthly Rate/Time base</t>
  </si>
  <si>
    <t>Monthly Rate</t>
  </si>
  <si>
    <t>/ Time Base</t>
  </si>
  <si>
    <t>FTE Monthly Base Rate</t>
  </si>
  <si>
    <t>Step 6</t>
  </si>
  <si>
    <t>PeopleSoft Entry/Validation</t>
  </si>
  <si>
    <t>New Monthly Base Salary</t>
  </si>
  <si>
    <t>Faculty Fraction</t>
  </si>
  <si>
    <t>Actual Monthly Salary</t>
  </si>
  <si>
    <t>Payments issued by month</t>
  </si>
  <si>
    <t>Calendar
# Days paid</t>
  </si>
  <si>
    <t>Payment 
Due</t>
  </si>
  <si>
    <t>Total Pay from Monthly Warrants:</t>
  </si>
  <si>
    <t>Total Pay With Settlement (per Tech Letter/SA 2015-22):</t>
  </si>
  <si>
    <t>/ Work Days in Semester</t>
  </si>
  <si>
    <t>CSUSB Academic Calendar 2023-2024</t>
  </si>
  <si>
    <t>Pay Period</t>
  </si>
  <si>
    <t># Semester 
Work Days</t>
  </si>
  <si>
    <t>Fall
87</t>
  </si>
  <si>
    <t>Spring
85</t>
  </si>
  <si>
    <t>Fall</t>
  </si>
  <si>
    <t>Example</t>
  </si>
  <si>
    <t>Total Calendar Days in Pay Period
(12-mo;  not AY)</t>
  </si>
  <si>
    <t>10/01 -10/31</t>
  </si>
  <si>
    <t>Special Note: Dec 2023 settlement is minimal when waiting 60 days 
for State Controller Office (SCO) to pay</t>
  </si>
  <si>
    <t xml:space="preserve">             Dec 2023 Settlement pay (send PPT to CSU Audits for payment). As this settlement is minimal when waiting 60 days for SCO to pay</t>
  </si>
  <si>
    <t>08/02 - 08/31</t>
  </si>
  <si>
    <t>09/01 -09/30</t>
  </si>
  <si>
    <t xml:space="preserve">12/01 - 12/31   </t>
  </si>
  <si>
    <t xml:space="preserve">            11/01 - 11/30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</si>
</sst>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\-yy;@"/>
    <numFmt numFmtId="166" formatCode="0.000"/>
    <numFmt numFmtId="167" formatCode="#\ ???/???"/>
    <numFmt numFmtId="168" formatCode="0.00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8"/>
      <color rgb="FF5E2D6B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5E2D6B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5E2D6B"/>
      <name val="Calibri"/>
      <family val="2"/>
      <scheme val="minor"/>
    </font>
    <font>
      <b/>
      <sz val="10.5"/>
      <color rgb="FF5E2D6B"/>
      <name val="Calibri"/>
      <family val="2"/>
      <scheme val="minor"/>
    </font>
    <font>
      <sz val="11"/>
      <color theme="1"/>
      <name val="Arial"/>
      <family val="2"/>
    </font>
    <font>
      <b/>
      <sz val="11"/>
      <color theme="8" tint="-0.249977111117893"/>
      <name val="Arial"/>
      <family val="2"/>
    </font>
    <font>
      <b/>
      <sz val="8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double">
        <color rgb="FFAB66BE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ck">
        <color rgb="FF5E2D6B"/>
      </bottom>
      <diagonal/>
    </border>
    <border>
      <left/>
      <right/>
      <top style="thin">
        <color rgb="FF5E2D6B"/>
      </top>
      <bottom style="double">
        <color rgb="FF5E2D6B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5E2D6B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3" borderId="0" applyNumberFormat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4" applyFont="1" applyFill="1" applyBorder="1" applyAlignment="1">
      <alignment horizontal="right" vertical="center"/>
    </xf>
    <xf numFmtId="0" fontId="16" fillId="0" borderId="11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6" fillId="0" borderId="12" xfId="6" applyBorder="1" applyAlignment="1">
      <alignment horizontal="center" vertical="center" wrapText="1"/>
    </xf>
    <xf numFmtId="0" fontId="6" fillId="0" borderId="12" xfId="6" applyBorder="1" applyAlignment="1">
      <alignment horizontal="center" vertical="center"/>
    </xf>
    <xf numFmtId="167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44" fontId="4" fillId="0" borderId="0" xfId="1" applyFont="1" applyFill="1" applyBorder="1" applyAlignment="1">
      <alignment horizontal="center" vertical="center"/>
    </xf>
    <xf numFmtId="0" fontId="22" fillId="0" borderId="25" xfId="4" applyFont="1" applyFill="1" applyBorder="1" applyAlignment="1" applyProtection="1">
      <alignment horizontal="center" vertical="center"/>
      <protection locked="0"/>
    </xf>
    <xf numFmtId="0" fontId="20" fillId="0" borderId="0" xfId="7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4" fillId="0" borderId="6" xfId="4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5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5" borderId="19" xfId="0" applyFont="1" applyFill="1" applyBorder="1" applyAlignment="1">
      <alignment horizontal="center" vertical="center"/>
    </xf>
    <xf numFmtId="165" fontId="21" fillId="5" borderId="20" xfId="0" applyNumberFormat="1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165" fontId="21" fillId="6" borderId="20" xfId="0" applyNumberFormat="1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vertical="center"/>
    </xf>
    <xf numFmtId="0" fontId="11" fillId="7" borderId="0" xfId="5" applyFont="1" applyFill="1" applyBorder="1" applyAlignment="1">
      <alignment horizontal="center" vertical="center"/>
    </xf>
    <xf numFmtId="0" fontId="11" fillId="7" borderId="5" xfId="4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44" fontId="19" fillId="7" borderId="0" xfId="7" applyNumberFormat="1" applyFont="1" applyFill="1" applyAlignment="1">
      <alignment horizontal="center" vertical="center"/>
    </xf>
    <xf numFmtId="49" fontId="4" fillId="7" borderId="6" xfId="4" applyNumberFormat="1" applyFill="1" applyBorder="1" applyAlignment="1" applyProtection="1">
      <alignment horizontal="center" vertical="center"/>
      <protection locked="0"/>
    </xf>
    <xf numFmtId="0" fontId="4" fillId="7" borderId="6" xfId="4" applyFill="1" applyBorder="1" applyAlignment="1" applyProtection="1">
      <alignment horizontal="center" vertical="center"/>
      <protection locked="0"/>
    </xf>
    <xf numFmtId="166" fontId="19" fillId="7" borderId="6" xfId="4" applyNumberFormat="1" applyFont="1" applyFill="1" applyBorder="1" applyAlignment="1">
      <alignment horizontal="center" vertical="center"/>
    </xf>
    <xf numFmtId="44" fontId="19" fillId="7" borderId="0" xfId="1" applyFont="1" applyFill="1" applyAlignment="1">
      <alignment horizontal="center" vertical="center"/>
    </xf>
    <xf numFmtId="164" fontId="19" fillId="7" borderId="0" xfId="1" applyNumberFormat="1" applyFont="1" applyFill="1" applyAlignment="1">
      <alignment horizontal="center" vertical="center"/>
    </xf>
    <xf numFmtId="164" fontId="19" fillId="7" borderId="26" xfId="0" applyNumberFormat="1" applyFont="1" applyFill="1" applyBorder="1" applyAlignment="1">
      <alignment horizontal="right"/>
    </xf>
    <xf numFmtId="167" fontId="19" fillId="7" borderId="27" xfId="1" applyNumberFormat="1" applyFont="1" applyFill="1" applyBorder="1" applyAlignment="1">
      <alignment horizontal="center" vertical="center"/>
    </xf>
    <xf numFmtId="167" fontId="19" fillId="7" borderId="26" xfId="1" applyNumberFormat="1" applyFont="1" applyFill="1" applyBorder="1" applyAlignment="1">
      <alignment vertical="center"/>
    </xf>
    <xf numFmtId="2" fontId="19" fillId="7" borderId="26" xfId="6" applyNumberFormat="1" applyFont="1" applyFill="1" applyBorder="1" applyAlignment="1">
      <alignment horizontal="center" wrapText="1"/>
    </xf>
    <xf numFmtId="0" fontId="27" fillId="7" borderId="20" xfId="0" applyFont="1" applyFill="1" applyBorder="1" applyAlignment="1" applyProtection="1">
      <alignment horizontal="center" vertical="center"/>
      <protection locked="0"/>
    </xf>
    <xf numFmtId="44" fontId="28" fillId="7" borderId="20" xfId="0" applyNumberFormat="1" applyFont="1" applyFill="1" applyBorder="1" applyAlignment="1">
      <alignment horizontal="center" vertical="center"/>
    </xf>
    <xf numFmtId="44" fontId="28" fillId="7" borderId="0" xfId="1" applyFont="1" applyFill="1" applyAlignment="1">
      <alignment horizontal="center" vertical="center"/>
    </xf>
    <xf numFmtId="44" fontId="28" fillId="7" borderId="9" xfId="0" applyNumberFormat="1" applyFont="1" applyFill="1" applyBorder="1" applyAlignment="1">
      <alignment horizontal="center" vertical="center"/>
    </xf>
    <xf numFmtId="0" fontId="20" fillId="7" borderId="16" xfId="7" applyFont="1" applyFill="1" applyBorder="1" applyAlignment="1">
      <alignment horizontal="center" vertical="center" wrapText="1"/>
    </xf>
    <xf numFmtId="0" fontId="20" fillId="7" borderId="17" xfId="7" applyFont="1" applyFill="1" applyBorder="1" applyAlignment="1">
      <alignment horizontal="center" vertical="center" wrapText="1"/>
    </xf>
    <xf numFmtId="0" fontId="20" fillId="7" borderId="18" xfId="7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/>
    </xf>
    <xf numFmtId="165" fontId="21" fillId="7" borderId="20" xfId="0" applyNumberFormat="1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165" fontId="21" fillId="7" borderId="17" xfId="0" applyNumberFormat="1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9" fillId="0" borderId="20" xfId="3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left" vertical="center" wrapText="1"/>
    </xf>
    <xf numFmtId="14" fontId="27" fillId="7" borderId="9" xfId="0" applyNumberFormat="1" applyFont="1" applyFill="1" applyBorder="1" applyAlignment="1" applyProtection="1">
      <alignment horizontal="left" indent="3"/>
      <protection locked="0"/>
    </xf>
    <xf numFmtId="14" fontId="27" fillId="7" borderId="7" xfId="0" applyNumberFormat="1" applyFont="1" applyFill="1" applyBorder="1" applyAlignment="1" applyProtection="1">
      <alignment horizontal="left" indent="4"/>
      <protection locked="0"/>
    </xf>
    <xf numFmtId="14" fontId="27" fillId="7" borderId="7" xfId="0" applyNumberFormat="1" applyFont="1" applyFill="1" applyBorder="1" applyAlignment="1" applyProtection="1">
      <alignment horizontal="left" indent="9"/>
      <protection locked="0"/>
    </xf>
    <xf numFmtId="14" fontId="27" fillId="7" borderId="9" xfId="0" applyNumberFormat="1" applyFont="1" applyFill="1" applyBorder="1" applyAlignment="1" applyProtection="1">
      <alignment horizontal="left" indent="9"/>
      <protection locked="0"/>
    </xf>
    <xf numFmtId="0" fontId="6" fillId="0" borderId="30" xfId="6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164" fontId="34" fillId="4" borderId="26" xfId="4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/>
    </xf>
    <xf numFmtId="2" fontId="25" fillId="0" borderId="0" xfId="0" applyNumberFormat="1" applyFont="1" applyAlignment="1">
      <alignment horizontal="right"/>
    </xf>
    <xf numFmtId="0" fontId="25" fillId="0" borderId="0" xfId="6" applyFont="1" applyFill="1" applyBorder="1" applyAlignment="1">
      <alignment horizontal="right" wrapText="1"/>
    </xf>
    <xf numFmtId="0" fontId="25" fillId="0" borderId="28" xfId="0" applyFont="1" applyBorder="1" applyAlignment="1">
      <alignment horizontal="right" vertical="center"/>
    </xf>
    <xf numFmtId="0" fontId="25" fillId="7" borderId="0" xfId="0" applyFont="1" applyFill="1" applyAlignment="1">
      <alignment horizontal="center" vertical="center" wrapText="1"/>
    </xf>
    <xf numFmtId="0" fontId="25" fillId="7" borderId="29" xfId="0" applyFont="1" applyFill="1" applyBorder="1" applyAlignment="1">
      <alignment horizontal="center" vertical="center" wrapText="1"/>
    </xf>
    <xf numFmtId="0" fontId="3" fillId="0" borderId="7" xfId="3" applyBorder="1" applyAlignment="1">
      <alignment horizontal="center" vertical="center"/>
    </xf>
    <xf numFmtId="0" fontId="3" fillId="0" borderId="8" xfId="3" applyBorder="1" applyAlignment="1">
      <alignment horizontal="center" vertical="center"/>
    </xf>
    <xf numFmtId="16" fontId="27" fillId="7" borderId="7" xfId="0" applyNumberFormat="1" applyFont="1" applyFill="1" applyBorder="1" applyAlignment="1" applyProtection="1">
      <alignment horizontal="left" indent="9"/>
      <protection locked="0"/>
    </xf>
    <xf numFmtId="0" fontId="27" fillId="7" borderId="9" xfId="0" applyFont="1" applyFill="1" applyBorder="1" applyAlignment="1" applyProtection="1">
      <alignment horizontal="left" indent="9"/>
      <protection locked="0"/>
    </xf>
    <xf numFmtId="0" fontId="15" fillId="4" borderId="7" xfId="4" quotePrefix="1" applyFont="1" applyFill="1" applyBorder="1" applyAlignment="1" applyProtection="1">
      <alignment horizontal="center" vertical="center"/>
      <protection locked="0"/>
    </xf>
    <xf numFmtId="0" fontId="15" fillId="4" borderId="8" xfId="4" applyFont="1" applyFill="1" applyBorder="1" applyAlignment="1" applyProtection="1">
      <alignment horizontal="center" vertical="center"/>
      <protection locked="0"/>
    </xf>
    <xf numFmtId="0" fontId="15" fillId="4" borderId="9" xfId="4" applyFont="1" applyFill="1" applyBorder="1" applyAlignment="1" applyProtection="1">
      <alignment horizontal="center" vertical="center"/>
      <protection locked="0"/>
    </xf>
    <xf numFmtId="0" fontId="14" fillId="0" borderId="0" xfId="4" applyFont="1" applyFill="1" applyBorder="1" applyAlignment="1">
      <alignment horizontal="right" vertical="center"/>
    </xf>
    <xf numFmtId="0" fontId="15" fillId="4" borderId="10" xfId="4" applyFont="1" applyFill="1" applyBorder="1" applyAlignment="1" applyProtection="1">
      <alignment horizontal="center" vertical="center"/>
      <protection locked="0"/>
    </xf>
    <xf numFmtId="0" fontId="20" fillId="7" borderId="13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1" fillId="7" borderId="0" xfId="5" applyFont="1" applyFill="1" applyBorder="1" applyAlignment="1">
      <alignment horizontal="center" vertical="center"/>
    </xf>
    <xf numFmtId="0" fontId="9" fillId="7" borderId="0" xfId="5" applyFont="1" applyFill="1" applyBorder="1" applyAlignment="1">
      <alignment horizontal="center" vertical="center"/>
    </xf>
    <xf numFmtId="0" fontId="12" fillId="4" borderId="5" xfId="4" applyFont="1" applyFill="1" applyBorder="1" applyAlignment="1">
      <alignment horizontal="center" vertical="center" wrapText="1"/>
    </xf>
    <xf numFmtId="0" fontId="15" fillId="4" borderId="6" xfId="4" applyFont="1" applyFill="1" applyBorder="1" applyAlignment="1" applyProtection="1">
      <alignment horizontal="center" vertical="center"/>
      <protection locked="0"/>
    </xf>
    <xf numFmtId="0" fontId="11" fillId="7" borderId="5" xfId="4" applyFont="1" applyFill="1" applyBorder="1" applyAlignment="1" applyProtection="1">
      <alignment horizontal="center" vertical="center"/>
      <protection locked="0"/>
    </xf>
  </cellXfs>
  <cellStyles count="8">
    <cellStyle name="Accent5" xfId="7" builtinId="45"/>
    <cellStyle name="Currency" xfId="1" builtinId="4"/>
    <cellStyle name="Heading 1" xfId="2" builtinId="16"/>
    <cellStyle name="Heading 4" xfId="3" builtinId="19"/>
    <cellStyle name="Input" xfId="4" builtinId="20"/>
    <cellStyle name="Linked Cell" xfId="5" builtinId="24"/>
    <cellStyle name="Normal" xfId="0" builtinId="0"/>
    <cellStyle name="Total" xfId="6" builtinId="25"/>
  </cellStyles>
  <dxfs count="6"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2079\AppData\Local\Microsoft\Windows\INetCache\Content.Outlook\V5O3C3HC\2403-16thUnitWorksheet%20Fall%202020-working%20copy%20Fall%20Semester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 State Cal"/>
      <sheetName val="Sample Tech Letter"/>
      <sheetName val="Sample Academic Cal"/>
      <sheetName val="Working copy"/>
      <sheetName val="AY_Spr_ 2020  Faculty Calendar"/>
      <sheetName val="Master"/>
      <sheetName val="Calendars"/>
      <sheetName val="Drop Down"/>
      <sheetName val="AY_Spr_ 2020  Faculty Cale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 xml:space="preserve">Fall </v>
          </cell>
        </row>
        <row r="4">
          <cell r="A4" t="str">
            <v>Winter</v>
          </cell>
        </row>
        <row r="5">
          <cell r="A5" t="str">
            <v>Spring</v>
          </cell>
        </row>
        <row r="9">
          <cell r="A9">
            <v>2017</v>
          </cell>
        </row>
        <row r="10">
          <cell r="A10">
            <v>2018</v>
          </cell>
        </row>
        <row r="11">
          <cell r="A11">
            <v>2019</v>
          </cell>
        </row>
        <row r="12">
          <cell r="A12">
            <v>2020</v>
          </cell>
        </row>
        <row r="13">
          <cell r="A13">
            <v>2021</v>
          </cell>
        </row>
        <row r="14">
          <cell r="A14">
            <v>2022</v>
          </cell>
        </row>
        <row r="15">
          <cell r="A15">
            <v>2023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O64"/>
  <sheetViews>
    <sheetView tabSelected="1" zoomScaleNormal="100" workbookViewId="0">
      <selection activeCell="J10" sqref="J10"/>
    </sheetView>
  </sheetViews>
  <sheetFormatPr defaultColWidth="8.88671875" defaultRowHeight="14.4" x14ac:dyDescent="0.3"/>
  <cols>
    <col min="1" max="1" width="19.44140625" style="1" customWidth="1"/>
    <col min="2" max="5" width="12.6640625" style="1" customWidth="1"/>
    <col min="6" max="6" width="4.44140625" style="1" customWidth="1"/>
    <col min="7" max="11" width="12.6640625" style="1" customWidth="1"/>
    <col min="12" max="12" width="8.88671875" style="1"/>
    <col min="13" max="15" width="11.6640625" style="1" customWidth="1"/>
    <col min="16" max="16384" width="8.88671875" style="1"/>
  </cols>
  <sheetData>
    <row r="1" spans="1:11" ht="25.2" customHeight="1" x14ac:dyDescent="0.3">
      <c r="A1" s="102" t="s">
        <v>0</v>
      </c>
      <c r="B1" s="102"/>
      <c r="C1" s="102"/>
      <c r="D1" s="102"/>
      <c r="E1" s="102"/>
    </row>
    <row r="2" spans="1:11" s="2" customFormat="1" ht="22.2" customHeight="1" thickBot="1" x14ac:dyDescent="0.35">
      <c r="A2" s="103" t="s">
        <v>1</v>
      </c>
      <c r="B2" s="103"/>
      <c r="C2" s="32" t="s">
        <v>2</v>
      </c>
      <c r="D2" s="104"/>
      <c r="E2" s="104"/>
      <c r="G2" s="70"/>
      <c r="H2" s="71"/>
      <c r="I2" s="71"/>
      <c r="J2" s="71"/>
      <c r="K2" s="71"/>
    </row>
    <row r="3" spans="1:11" s="3" customFormat="1" ht="22.2" customHeight="1" thickTop="1" x14ac:dyDescent="0.3">
      <c r="A3" s="107" t="s">
        <v>64</v>
      </c>
      <c r="B3" s="107"/>
      <c r="C3" s="33">
        <v>2023</v>
      </c>
      <c r="D3" s="105" t="s">
        <v>3</v>
      </c>
      <c r="E3" s="105"/>
      <c r="G3" s="61"/>
      <c r="H3" s="61"/>
      <c r="I3" s="61"/>
      <c r="J3" s="61"/>
      <c r="K3" s="61"/>
    </row>
    <row r="4" spans="1:11" s="3" customFormat="1" ht="16.2" customHeight="1" x14ac:dyDescent="0.3">
      <c r="A4" s="94" t="s">
        <v>4</v>
      </c>
      <c r="B4" s="94"/>
      <c r="C4" s="106" t="s">
        <v>65</v>
      </c>
      <c r="D4" s="106"/>
      <c r="E4" s="106"/>
      <c r="G4" s="61"/>
      <c r="H4" s="61"/>
      <c r="I4" s="61"/>
      <c r="J4" s="67"/>
      <c r="K4" s="61"/>
    </row>
    <row r="5" spans="1:11" s="3" customFormat="1" ht="16.2" customHeight="1" x14ac:dyDescent="0.3">
      <c r="A5" s="4"/>
      <c r="B5" s="4" t="s">
        <v>5</v>
      </c>
      <c r="C5" s="91"/>
      <c r="D5" s="92"/>
      <c r="E5" s="93"/>
      <c r="G5" s="61"/>
      <c r="H5" s="61"/>
      <c r="I5" s="61"/>
      <c r="J5" s="67"/>
      <c r="K5" s="61"/>
    </row>
    <row r="6" spans="1:11" s="3" customFormat="1" ht="16.2" customHeight="1" x14ac:dyDescent="0.3">
      <c r="A6" s="94" t="s">
        <v>6</v>
      </c>
      <c r="B6" s="94"/>
      <c r="C6" s="95"/>
      <c r="D6" s="95"/>
      <c r="E6" s="95"/>
      <c r="G6" s="61"/>
      <c r="H6" s="61"/>
      <c r="I6" s="61"/>
      <c r="J6" s="61"/>
      <c r="K6" s="61"/>
    </row>
    <row r="7" spans="1:11" ht="10.199999999999999" customHeight="1" x14ac:dyDescent="0.3">
      <c r="G7" s="59"/>
      <c r="H7" s="59"/>
      <c r="I7" s="59"/>
      <c r="J7" s="59"/>
      <c r="K7" s="59"/>
    </row>
    <row r="8" spans="1:11" ht="20.25" customHeight="1" thickBot="1" x14ac:dyDescent="0.35">
      <c r="A8" s="5" t="s">
        <v>7</v>
      </c>
      <c r="G8" s="59"/>
      <c r="H8" s="59"/>
      <c r="I8" s="59"/>
      <c r="J8" s="59"/>
      <c r="K8" s="59"/>
    </row>
    <row r="9" spans="1:11" ht="16.5" customHeight="1" thickTop="1" x14ac:dyDescent="0.3">
      <c r="A9" s="6"/>
      <c r="B9" s="7" t="s">
        <v>8</v>
      </c>
      <c r="G9" s="59"/>
      <c r="H9" s="59"/>
      <c r="I9" s="59"/>
      <c r="J9" s="59"/>
      <c r="K9" s="59"/>
    </row>
    <row r="10" spans="1:11" ht="15" customHeight="1" x14ac:dyDescent="0.3">
      <c r="A10" s="6"/>
      <c r="B10" s="1" t="s">
        <v>9</v>
      </c>
      <c r="G10" s="59"/>
      <c r="H10" s="59"/>
      <c r="I10" s="59"/>
      <c r="J10" s="59"/>
      <c r="K10" s="59"/>
    </row>
    <row r="11" spans="1:11" ht="15" customHeight="1" thickBot="1" x14ac:dyDescent="0.35">
      <c r="A11" s="6"/>
      <c r="G11" s="59"/>
      <c r="H11" s="59"/>
      <c r="I11" s="59"/>
      <c r="J11" s="59"/>
      <c r="K11" s="59"/>
    </row>
    <row r="12" spans="1:11" ht="15" customHeight="1" thickBot="1" x14ac:dyDescent="0.35">
      <c r="A12" s="6"/>
      <c r="B12" s="68"/>
      <c r="C12" s="34">
        <v>12</v>
      </c>
      <c r="D12" s="34">
        <v>30</v>
      </c>
      <c r="E12" s="35">
        <f>ROUND((B12*C12)/30,2)</f>
        <v>0</v>
      </c>
      <c r="G12" s="59"/>
      <c r="H12" s="59"/>
      <c r="I12" s="59"/>
      <c r="J12" s="59"/>
      <c r="K12" s="59"/>
    </row>
    <row r="13" spans="1:11" ht="27" customHeight="1" thickBot="1" x14ac:dyDescent="0.35">
      <c r="A13" s="6"/>
      <c r="B13" s="66" t="s">
        <v>10</v>
      </c>
      <c r="C13" s="8" t="s">
        <v>11</v>
      </c>
      <c r="D13" s="8" t="s">
        <v>12</v>
      </c>
      <c r="E13" s="8" t="s">
        <v>13</v>
      </c>
    </row>
    <row r="14" spans="1:11" ht="10.199999999999999" customHeight="1" thickTop="1" thickBot="1" x14ac:dyDescent="0.35">
      <c r="A14" s="6"/>
    </row>
    <row r="15" spans="1:11" ht="20.399999999999999" thickBot="1" x14ac:dyDescent="0.35">
      <c r="A15" s="5" t="s">
        <v>14</v>
      </c>
      <c r="G15" s="96" t="s">
        <v>59</v>
      </c>
      <c r="H15" s="97"/>
      <c r="I15" s="97"/>
      <c r="J15" s="97"/>
      <c r="K15" s="98"/>
    </row>
    <row r="16" spans="1:11" ht="25.2" thickTop="1" thickBot="1" x14ac:dyDescent="0.35">
      <c r="A16" s="6"/>
      <c r="B16" s="7" t="s">
        <v>15</v>
      </c>
      <c r="G16" s="49" t="s">
        <v>60</v>
      </c>
      <c r="H16" s="50" t="s">
        <v>16</v>
      </c>
      <c r="I16" s="50" t="s">
        <v>17</v>
      </c>
      <c r="J16" s="50" t="s">
        <v>18</v>
      </c>
      <c r="K16" s="51" t="s">
        <v>61</v>
      </c>
    </row>
    <row r="17" spans="1:15" x14ac:dyDescent="0.3">
      <c r="A17" s="6"/>
      <c r="B17" s="1" t="s">
        <v>19</v>
      </c>
      <c r="G17" s="24" t="s">
        <v>20</v>
      </c>
      <c r="H17" s="25">
        <v>45155</v>
      </c>
      <c r="I17" s="25">
        <v>45199</v>
      </c>
      <c r="J17" s="26">
        <v>31</v>
      </c>
      <c r="K17" s="99" t="s">
        <v>62</v>
      </c>
    </row>
    <row r="18" spans="1:15" x14ac:dyDescent="0.3">
      <c r="A18" s="6"/>
      <c r="G18" s="24" t="s">
        <v>21</v>
      </c>
      <c r="H18" s="25">
        <v>45200</v>
      </c>
      <c r="I18" s="25">
        <v>45230</v>
      </c>
      <c r="J18" s="26">
        <v>22</v>
      </c>
      <c r="K18" s="100"/>
    </row>
    <row r="19" spans="1:15" x14ac:dyDescent="0.3">
      <c r="A19" s="6"/>
      <c r="B19" s="36" t="s">
        <v>22</v>
      </c>
      <c r="C19" s="37">
        <v>15</v>
      </c>
      <c r="D19" s="38">
        <f>ROUND(B19/C19,3)</f>
        <v>6.7000000000000004E-2</v>
      </c>
      <c r="G19" s="24" t="s">
        <v>23</v>
      </c>
      <c r="H19" s="25">
        <v>45231</v>
      </c>
      <c r="I19" s="25">
        <v>45260</v>
      </c>
      <c r="J19" s="26">
        <v>19</v>
      </c>
      <c r="K19" s="100"/>
    </row>
    <row r="20" spans="1:15" ht="27" customHeight="1" thickBot="1" x14ac:dyDescent="0.35">
      <c r="A20" s="6"/>
      <c r="B20" s="8" t="s">
        <v>24</v>
      </c>
      <c r="C20" s="8" t="s">
        <v>25</v>
      </c>
      <c r="D20" s="9" t="s">
        <v>26</v>
      </c>
      <c r="G20" s="24" t="s">
        <v>27</v>
      </c>
      <c r="H20" s="25">
        <v>45261</v>
      </c>
      <c r="I20" s="25">
        <v>45281</v>
      </c>
      <c r="J20" s="26">
        <v>15</v>
      </c>
      <c r="K20" s="101"/>
      <c r="N20" s="10"/>
      <c r="O20" s="11"/>
    </row>
    <row r="21" spans="1:15" ht="10.199999999999999" customHeight="1" thickTop="1" x14ac:dyDescent="0.3">
      <c r="A21" s="6"/>
      <c r="G21" s="28"/>
      <c r="H21" s="29"/>
      <c r="I21" s="29"/>
      <c r="J21" s="30"/>
      <c r="K21" s="31"/>
    </row>
    <row r="22" spans="1:15" ht="20.399999999999999" thickBot="1" x14ac:dyDescent="0.35">
      <c r="A22" s="5" t="s">
        <v>28</v>
      </c>
      <c r="G22" s="52" t="s">
        <v>29</v>
      </c>
      <c r="H22" s="53">
        <v>45310</v>
      </c>
      <c r="I22" s="53">
        <v>45351</v>
      </c>
      <c r="J22" s="54">
        <v>29</v>
      </c>
      <c r="K22" s="72" t="s">
        <v>63</v>
      </c>
    </row>
    <row r="23" spans="1:15" ht="16.2" thickTop="1" x14ac:dyDescent="0.3">
      <c r="A23" s="6"/>
      <c r="B23" s="7" t="s">
        <v>30</v>
      </c>
      <c r="G23" s="52" t="s">
        <v>31</v>
      </c>
      <c r="H23" s="53">
        <v>45352</v>
      </c>
      <c r="I23" s="53">
        <v>45382</v>
      </c>
      <c r="J23" s="54">
        <v>21</v>
      </c>
      <c r="K23" s="73"/>
    </row>
    <row r="24" spans="1:15" x14ac:dyDescent="0.3">
      <c r="A24" s="6"/>
      <c r="B24" s="1" t="s">
        <v>32</v>
      </c>
      <c r="G24" s="52" t="s">
        <v>33</v>
      </c>
      <c r="H24" s="53">
        <v>45383</v>
      </c>
      <c r="I24" s="53">
        <v>45412</v>
      </c>
      <c r="J24" s="54">
        <v>17</v>
      </c>
      <c r="K24" s="73"/>
    </row>
    <row r="25" spans="1:15" ht="15" thickBot="1" x14ac:dyDescent="0.35">
      <c r="A25" s="6"/>
      <c r="G25" s="55" t="s">
        <v>34</v>
      </c>
      <c r="H25" s="56">
        <v>45413</v>
      </c>
      <c r="I25" s="56">
        <v>45435</v>
      </c>
      <c r="J25" s="57">
        <v>18</v>
      </c>
      <c r="K25" s="74"/>
    </row>
    <row r="26" spans="1:15" x14ac:dyDescent="0.3">
      <c r="A26" s="6"/>
      <c r="B26" s="12">
        <f>E12</f>
        <v>0</v>
      </c>
      <c r="C26" s="13">
        <v>87</v>
      </c>
      <c r="D26" s="39">
        <f>ROUND(B26/C26,2)</f>
        <v>0</v>
      </c>
      <c r="G26" s="15"/>
      <c r="H26" s="22"/>
      <c r="I26" s="22"/>
      <c r="J26" s="15"/>
      <c r="K26" s="23"/>
    </row>
    <row r="27" spans="1:15" ht="27" customHeight="1" thickBot="1" x14ac:dyDescent="0.35">
      <c r="A27" s="6"/>
      <c r="B27" s="8" t="s">
        <v>35</v>
      </c>
      <c r="C27" s="8" t="s">
        <v>58</v>
      </c>
      <c r="D27" s="8" t="s">
        <v>36</v>
      </c>
    </row>
    <row r="28" spans="1:15" ht="10.199999999999999" customHeight="1" thickTop="1" x14ac:dyDescent="0.3">
      <c r="A28" s="6"/>
    </row>
    <row r="29" spans="1:15" ht="20.399999999999999" thickBot="1" x14ac:dyDescent="0.35">
      <c r="A29" s="5" t="s">
        <v>37</v>
      </c>
      <c r="G29" s="76"/>
      <c r="H29" s="77"/>
      <c r="I29" s="77"/>
      <c r="J29" s="77"/>
      <c r="K29" s="77"/>
    </row>
    <row r="30" spans="1:15" ht="16.2" thickTop="1" x14ac:dyDescent="0.3">
      <c r="A30" s="6"/>
      <c r="B30" s="7" t="s">
        <v>38</v>
      </c>
      <c r="G30" s="14"/>
      <c r="H30" s="14"/>
      <c r="I30" s="14"/>
      <c r="J30" s="14"/>
      <c r="K30" s="14"/>
    </row>
    <row r="31" spans="1:15" x14ac:dyDescent="0.3">
      <c r="A31" s="6"/>
      <c r="B31" s="1" t="s">
        <v>39</v>
      </c>
      <c r="G31" s="15"/>
      <c r="H31" s="15"/>
      <c r="I31" s="15"/>
      <c r="J31" s="75"/>
      <c r="K31" s="75"/>
    </row>
    <row r="32" spans="1:15" x14ac:dyDescent="0.3">
      <c r="A32" s="6"/>
      <c r="G32" s="15"/>
      <c r="H32" s="15"/>
      <c r="I32" s="15"/>
      <c r="J32" s="75"/>
      <c r="K32" s="75"/>
    </row>
    <row r="33" spans="1:13" x14ac:dyDescent="0.3">
      <c r="A33" s="6"/>
      <c r="B33" s="16">
        <f>D26</f>
        <v>0</v>
      </c>
      <c r="C33" s="17">
        <v>21</v>
      </c>
      <c r="D33" s="39">
        <f>ROUND(B33*C33,2)</f>
        <v>0</v>
      </c>
      <c r="G33" s="15"/>
      <c r="H33" s="15"/>
      <c r="I33" s="15"/>
      <c r="J33" s="75"/>
      <c r="K33" s="75"/>
    </row>
    <row r="34" spans="1:13" ht="27" customHeight="1" thickBot="1" x14ac:dyDescent="0.35">
      <c r="A34" s="6"/>
      <c r="B34" s="8" t="s">
        <v>36</v>
      </c>
      <c r="C34" s="8" t="s">
        <v>40</v>
      </c>
      <c r="D34" s="8" t="s">
        <v>41</v>
      </c>
      <c r="G34" s="15"/>
      <c r="H34" s="15"/>
      <c r="I34" s="15"/>
      <c r="J34" s="75"/>
      <c r="K34" s="75"/>
    </row>
    <row r="35" spans="1:13" ht="10.199999999999999" customHeight="1" thickTop="1" x14ac:dyDescent="0.3">
      <c r="A35" s="6"/>
      <c r="G35" s="15"/>
      <c r="H35" s="15"/>
      <c r="I35" s="15"/>
      <c r="J35" s="75"/>
      <c r="K35" s="75"/>
    </row>
    <row r="36" spans="1:13" ht="20.399999999999999" thickBot="1" x14ac:dyDescent="0.35">
      <c r="A36" s="5" t="s">
        <v>42</v>
      </c>
      <c r="G36" s="15"/>
      <c r="H36" s="15"/>
      <c r="I36" s="15"/>
      <c r="J36" s="75"/>
      <c r="K36" s="75"/>
    </row>
    <row r="37" spans="1:13" ht="16.2" thickTop="1" x14ac:dyDescent="0.3">
      <c r="A37" s="6"/>
      <c r="B37" s="7" t="s">
        <v>43</v>
      </c>
      <c r="G37" s="15"/>
      <c r="H37" s="15"/>
      <c r="I37" s="15"/>
      <c r="J37" s="15"/>
      <c r="K37" s="15"/>
    </row>
    <row r="38" spans="1:13" x14ac:dyDescent="0.3">
      <c r="B38" s="1" t="s">
        <v>44</v>
      </c>
      <c r="G38" s="15"/>
      <c r="H38" s="15"/>
      <c r="I38" s="15"/>
      <c r="J38" s="15"/>
      <c r="K38" s="15"/>
    </row>
    <row r="39" spans="1:13" x14ac:dyDescent="0.3">
      <c r="G39" s="15"/>
      <c r="H39" s="15"/>
      <c r="I39" s="15"/>
      <c r="J39" s="75"/>
      <c r="K39" s="75"/>
    </row>
    <row r="40" spans="1:13" x14ac:dyDescent="0.3">
      <c r="B40" s="18">
        <f>D33</f>
        <v>0</v>
      </c>
      <c r="C40" s="19">
        <f>D19</f>
        <v>6.7000000000000004E-2</v>
      </c>
      <c r="D40" s="40">
        <f>ROUND(B40/C40,0)</f>
        <v>0</v>
      </c>
      <c r="G40" s="15"/>
      <c r="H40" s="15"/>
      <c r="I40" s="15"/>
      <c r="J40" s="75"/>
      <c r="K40" s="75"/>
    </row>
    <row r="41" spans="1:13" ht="27" customHeight="1" thickBot="1" x14ac:dyDescent="0.35">
      <c r="B41" s="8" t="s">
        <v>45</v>
      </c>
      <c r="C41" s="8" t="s">
        <v>46</v>
      </c>
      <c r="D41" s="8" t="s">
        <v>47</v>
      </c>
      <c r="G41" s="15"/>
      <c r="H41" s="15"/>
      <c r="I41" s="15"/>
      <c r="J41" s="75"/>
      <c r="K41" s="75"/>
    </row>
    <row r="42" spans="1:13" ht="13.5" customHeight="1" thickTop="1" x14ac:dyDescent="0.3">
      <c r="G42" s="15"/>
      <c r="H42" s="15"/>
      <c r="I42" s="15"/>
      <c r="J42" s="75"/>
      <c r="K42" s="75"/>
      <c r="M42" s="15"/>
    </row>
    <row r="43" spans="1:13" ht="20.399999999999999" thickBot="1" x14ac:dyDescent="0.35">
      <c r="A43" s="5" t="s">
        <v>48</v>
      </c>
      <c r="G43" s="80"/>
      <c r="H43" s="80"/>
      <c r="I43" s="80"/>
      <c r="J43" s="80"/>
      <c r="K43" s="80"/>
    </row>
    <row r="44" spans="1:13" ht="16.2" thickTop="1" x14ac:dyDescent="0.3">
      <c r="A44" s="6"/>
      <c r="B44" s="7" t="s">
        <v>49</v>
      </c>
      <c r="G44" s="80"/>
      <c r="H44" s="80"/>
      <c r="I44" s="80"/>
      <c r="J44" s="80"/>
      <c r="K44" s="80"/>
    </row>
    <row r="45" spans="1:13" ht="6" customHeight="1" thickBot="1" x14ac:dyDescent="0.35">
      <c r="G45" s="80"/>
      <c r="H45" s="80"/>
      <c r="I45" s="80"/>
      <c r="J45" s="80"/>
      <c r="K45" s="80"/>
    </row>
    <row r="46" spans="1:13" ht="15" thickBot="1" x14ac:dyDescent="0.35">
      <c r="B46" s="81" t="s">
        <v>50</v>
      </c>
      <c r="C46" s="81"/>
      <c r="D46" s="41">
        <f>D40</f>
        <v>0</v>
      </c>
      <c r="G46" s="80"/>
      <c r="H46" s="80"/>
      <c r="I46" s="80"/>
      <c r="J46" s="80"/>
      <c r="K46" s="80"/>
    </row>
    <row r="47" spans="1:13" ht="14.4" customHeight="1" thickBot="1" x14ac:dyDescent="0.35">
      <c r="B47" s="82" t="s">
        <v>51</v>
      </c>
      <c r="C47" s="82"/>
      <c r="D47" s="42" t="str">
        <f>B19</f>
        <v>1</v>
      </c>
      <c r="E47" s="43">
        <f>C19</f>
        <v>15</v>
      </c>
      <c r="G47" s="80"/>
      <c r="H47" s="80"/>
      <c r="I47" s="80"/>
      <c r="J47" s="80"/>
      <c r="K47" s="80"/>
    </row>
    <row r="48" spans="1:13" ht="5.4" customHeight="1" thickBot="1" x14ac:dyDescent="0.35">
      <c r="G48" s="80"/>
      <c r="H48" s="80"/>
      <c r="I48" s="80"/>
      <c r="J48" s="80"/>
      <c r="K48" s="80"/>
    </row>
    <row r="49" spans="1:6" ht="15" thickBot="1" x14ac:dyDescent="0.35">
      <c r="B49" s="83" t="s">
        <v>52</v>
      </c>
      <c r="C49" s="83"/>
      <c r="D49" s="44">
        <f>D46/E47*D47</f>
        <v>0</v>
      </c>
    </row>
    <row r="51" spans="1:6" ht="33.75" customHeight="1" x14ac:dyDescent="0.3">
      <c r="A51" s="87" t="s">
        <v>53</v>
      </c>
      <c r="B51" s="88"/>
      <c r="C51" s="58" t="s">
        <v>66</v>
      </c>
      <c r="D51" s="20" t="s">
        <v>54</v>
      </c>
      <c r="E51" s="20" t="s">
        <v>55</v>
      </c>
    </row>
    <row r="52" spans="1:6" x14ac:dyDescent="0.25">
      <c r="A52" s="64" t="s">
        <v>70</v>
      </c>
      <c r="B52" s="65"/>
      <c r="C52" s="45">
        <v>22</v>
      </c>
      <c r="D52" s="45">
        <v>22</v>
      </c>
      <c r="E52" s="46">
        <f>D49/C52*D52</f>
        <v>0</v>
      </c>
    </row>
    <row r="53" spans="1:6" x14ac:dyDescent="0.25">
      <c r="A53" s="64" t="s">
        <v>71</v>
      </c>
      <c r="B53" s="65"/>
      <c r="C53" s="45">
        <v>21</v>
      </c>
      <c r="D53" s="45">
        <v>21</v>
      </c>
      <c r="E53" s="46">
        <f>D49/C53*D53</f>
        <v>0</v>
      </c>
    </row>
    <row r="54" spans="1:6" x14ac:dyDescent="0.25">
      <c r="A54" s="64" t="s">
        <v>67</v>
      </c>
      <c r="B54" s="65"/>
      <c r="C54" s="45">
        <v>22</v>
      </c>
      <c r="D54" s="45">
        <v>22</v>
      </c>
      <c r="E54" s="46">
        <f>D49/C54*D54</f>
        <v>0</v>
      </c>
    </row>
    <row r="55" spans="1:6" x14ac:dyDescent="0.25">
      <c r="A55" s="63" t="s">
        <v>73</v>
      </c>
      <c r="B55" s="62"/>
      <c r="C55" s="45">
        <v>22</v>
      </c>
      <c r="D55" s="45">
        <v>22</v>
      </c>
      <c r="E55" s="46">
        <f>D49/C55*D55</f>
        <v>0</v>
      </c>
    </row>
    <row r="56" spans="1:6" x14ac:dyDescent="0.25">
      <c r="A56" s="89" t="s">
        <v>72</v>
      </c>
      <c r="B56" s="90"/>
      <c r="C56" s="45">
        <v>0</v>
      </c>
      <c r="D56" s="45">
        <v>0</v>
      </c>
      <c r="E56" s="46">
        <v>0</v>
      </c>
    </row>
    <row r="57" spans="1:6" x14ac:dyDescent="0.3">
      <c r="B57" s="84" t="s">
        <v>56</v>
      </c>
      <c r="C57" s="84"/>
      <c r="D57" s="84"/>
      <c r="E57" s="47">
        <f>SUM(E52:E56)</f>
        <v>0</v>
      </c>
    </row>
    <row r="58" spans="1:6" x14ac:dyDescent="0.3">
      <c r="E58" s="27"/>
    </row>
    <row r="59" spans="1:6" ht="30.75" customHeight="1" x14ac:dyDescent="0.3">
      <c r="A59" s="85" t="s">
        <v>69</v>
      </c>
      <c r="B59" s="85"/>
      <c r="C59" s="85"/>
      <c r="D59" s="86"/>
      <c r="E59" s="46">
        <f>ROUND(E12-E57,2)</f>
        <v>0</v>
      </c>
      <c r="F59" s="21"/>
    </row>
    <row r="60" spans="1:6" x14ac:dyDescent="0.3">
      <c r="A60" s="78" t="s">
        <v>57</v>
      </c>
      <c r="B60" s="78"/>
      <c r="C60" s="78"/>
      <c r="D60" s="79"/>
      <c r="E60" s="48">
        <f>ROUND(E57+E59,2)</f>
        <v>0</v>
      </c>
      <c r="F60" s="21"/>
    </row>
    <row r="62" spans="1:6" ht="45.75" customHeight="1" x14ac:dyDescent="0.3">
      <c r="A62" s="69" t="s">
        <v>68</v>
      </c>
      <c r="B62" s="69"/>
      <c r="C62" s="69"/>
      <c r="D62" s="69"/>
      <c r="E62" s="69"/>
    </row>
    <row r="63" spans="1:6" x14ac:dyDescent="0.3">
      <c r="A63" s="60"/>
      <c r="B63" s="60"/>
      <c r="C63" s="60"/>
      <c r="D63" s="60"/>
      <c r="E63" s="60"/>
    </row>
    <row r="64" spans="1:6" ht="124.5" customHeight="1" x14ac:dyDescent="0.3">
      <c r="A64" s="60"/>
      <c r="B64" s="60"/>
      <c r="C64" s="60"/>
      <c r="D64" s="60"/>
      <c r="E64" s="60"/>
    </row>
  </sheetData>
  <sheetProtection selectLockedCells="1"/>
  <mergeCells count="31">
    <mergeCell ref="G15:K15"/>
    <mergeCell ref="K17:K20"/>
    <mergeCell ref="A1:E1"/>
    <mergeCell ref="A2:B2"/>
    <mergeCell ref="D2:E2"/>
    <mergeCell ref="D3:E3"/>
    <mergeCell ref="A4:B4"/>
    <mergeCell ref="C4:E4"/>
    <mergeCell ref="A3:B3"/>
    <mergeCell ref="A59:D59"/>
    <mergeCell ref="A51:B51"/>
    <mergeCell ref="A56:B56"/>
    <mergeCell ref="C5:E5"/>
    <mergeCell ref="A6:B6"/>
    <mergeCell ref="C6:E6"/>
    <mergeCell ref="A62:E62"/>
    <mergeCell ref="G2:K2"/>
    <mergeCell ref="K22:K25"/>
    <mergeCell ref="J34:J36"/>
    <mergeCell ref="K34:K36"/>
    <mergeCell ref="J39:J42"/>
    <mergeCell ref="K39:K42"/>
    <mergeCell ref="G29:K29"/>
    <mergeCell ref="J31:J33"/>
    <mergeCell ref="K31:K33"/>
    <mergeCell ref="A60:D60"/>
    <mergeCell ref="G43:K48"/>
    <mergeCell ref="B46:C46"/>
    <mergeCell ref="B47:C47"/>
    <mergeCell ref="B49:C49"/>
    <mergeCell ref="B57:D57"/>
  </mergeCells>
  <phoneticPr fontId="32" type="noConversion"/>
  <conditionalFormatting sqref="B47">
    <cfRule type="cellIs" dxfId="5" priority="1" operator="equal">
      <formula>0</formula>
    </cfRule>
  </conditionalFormatting>
  <conditionalFormatting sqref="B40:D40">
    <cfRule type="cellIs" dxfId="4" priority="3" operator="equal">
      <formula>0</formula>
    </cfRule>
  </conditionalFormatting>
  <conditionalFormatting sqref="D19">
    <cfRule type="cellIs" dxfId="3" priority="5" operator="equal">
      <formula>0</formula>
    </cfRule>
  </conditionalFormatting>
  <conditionalFormatting sqref="D26 D33">
    <cfRule type="cellIs" dxfId="2" priority="4" operator="equal">
      <formula>0</formula>
    </cfRule>
  </conditionalFormatting>
  <conditionalFormatting sqref="D47:E47">
    <cfRule type="cellIs" dxfId="1" priority="2" operator="equal">
      <formula>0</formula>
    </cfRule>
  </conditionalFormatting>
  <conditionalFormatting sqref="E12">
    <cfRule type="cellIs" dxfId="0" priority="6" operator="equal">
      <formula>0</formula>
    </cfRule>
  </conditionalFormatting>
  <dataValidations count="1">
    <dataValidation type="list" allowBlank="1" showErrorMessage="1" sqref="C3" xr:uid="{00000000-0002-0000-0000-000000000000}">
      <formula1>Year</formula1>
    </dataValidation>
  </dataValidations>
  <printOptions horizontalCentered="1"/>
  <pageMargins left="0.45" right="0.45" top="0.5" bottom="0.5" header="0.3" footer="0.3"/>
  <pageSetup scale="72" orientation="portrait" r:id="rId1"/>
  <headerFooter>
    <oddFooter>&amp;L&amp;8Page &amp;P of &amp;N&amp;R&amp;8Processed &amp;D at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2F09D2ED561043865C74DDCEEEF73E" ma:contentTypeVersion="14" ma:contentTypeDescription="Create a new document." ma:contentTypeScope="" ma:versionID="d8d56cc5bd44d3917358b7fe45b99170">
  <xsd:schema xmlns:xsd="http://www.w3.org/2001/XMLSchema" xmlns:xs="http://www.w3.org/2001/XMLSchema" xmlns:p="http://schemas.microsoft.com/office/2006/metadata/properties" xmlns:ns1="http://schemas.microsoft.com/sharepoint/v3" xmlns:ns3="7615dcb7-5d6e-408f-ba51-1cf8282e71e5" xmlns:ns4="c11b828f-adab-4e66-a84e-84e9eef72801" targetNamespace="http://schemas.microsoft.com/office/2006/metadata/properties" ma:root="true" ma:fieldsID="4dd90f60053059a05cf3a4795cc44bd0" ns1:_="" ns3:_="" ns4:_="">
    <xsd:import namespace="http://schemas.microsoft.com/sharepoint/v3"/>
    <xsd:import namespace="7615dcb7-5d6e-408f-ba51-1cf8282e71e5"/>
    <xsd:import namespace="c11b828f-adab-4e66-a84e-84e9eef728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5dcb7-5d6e-408f-ba51-1cf8282e71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b828f-adab-4e66-a84e-84e9eef72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D5A01C-EDA0-4516-BB69-18C4E077C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15dcb7-5d6e-408f-ba51-1cf8282e71e5"/>
    <ds:schemaRef ds:uri="c11b828f-adab-4e66-a84e-84e9eef72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42FEE4-1740-4D7F-BDC9-1F9DD6AB5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D3C82B-5B70-4F97-9B99-2E19400B9A77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c11b828f-adab-4e66-a84e-84e9eef72801"/>
    <ds:schemaRef ds:uri="http://purl.org/dc/elements/1.1/"/>
    <ds:schemaRef ds:uri="http://purl.org/dc/terms/"/>
    <ds:schemaRef ds:uri="http://schemas.openxmlformats.org/package/2006/metadata/core-properties"/>
    <ds:schemaRef ds:uri="7615dcb7-5d6e-408f-ba51-1cf8282e71e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2023</vt:lpstr>
      <vt:lpstr>'Fall 2023'!Print_Area</vt:lpstr>
    </vt:vector>
  </TitlesOfParts>
  <Company>California State University of San Bernardino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Winsome Laos</dc:creator>
  <cp:lastModifiedBy>Heather Lint</cp:lastModifiedBy>
  <cp:lastPrinted>2023-08-29T23:23:27Z</cp:lastPrinted>
  <dcterms:created xsi:type="dcterms:W3CDTF">2020-08-13T17:20:18Z</dcterms:created>
  <dcterms:modified xsi:type="dcterms:W3CDTF">2023-09-04T00:14:54Z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0x010100842F09D2ED561043865C74DDCEEEF73E</vt:lpwstr>
  </property>
</Properties>
</file>